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aStat\FGC5549\"/>
    </mc:Choice>
  </mc:AlternateContent>
  <bookViews>
    <workbookView xWindow="-15" yWindow="-15" windowWidth="28860" windowHeight="6060"/>
  </bookViews>
  <sheets>
    <sheet name="Source" sheetId="1" r:id="rId1"/>
    <sheet name="AcaStat" sheetId="2" r:id="rId2"/>
    <sheet name="SAPPV1" sheetId="3" r:id="rId3"/>
    <sheet name="SAPPV2" sheetId="4" r:id="rId4"/>
  </sheets>
  <definedNames>
    <definedName name="export_20130223D" localSheetId="0">Source!#REF!</definedName>
    <definedName name="export_20130223D_1" localSheetId="0">Source!#REF!</definedName>
    <definedName name="export_STRs_20130306A" localSheetId="0">Source!#REF!</definedName>
    <definedName name="str_config_101_20160113A" localSheetId="0">Source!#REF!</definedName>
    <definedName name="str_config_101_20160113A_1" localSheetId="0">Source!#REF!</definedName>
    <definedName name="str_config_101_20160113A_2" localSheetId="0">Source!#REF!</definedName>
    <definedName name="str_config_101_20160113A_3" localSheetId="0">Source!#REF!</definedName>
    <definedName name="str_config_103_20160117A" localSheetId="0">Source!$A$81:$CA$170</definedName>
    <definedName name="str_config_103_20160117A_1" localSheetId="0">Source!#REF!</definedName>
    <definedName name="str_config_103_20160117A_2" localSheetId="0">Source!#REF!</definedName>
    <definedName name="str_config_103_20160117A_3" localSheetId="0">Source!#REF!</definedName>
    <definedName name="str_config_103_20160117A_4" localSheetId="0">Source!#REF!</definedName>
    <definedName name="str_config_103_20160117A_5" localSheetId="0">Source!#REF!</definedName>
    <definedName name="str_config_103_20160117A_6" localSheetId="0">Source!#REF!</definedName>
    <definedName name="str_config_103_20160117A_7" localSheetId="0">Source!#REF!</definedName>
    <definedName name="str_config_105B_20160123A" localSheetId="0">Source!#REF!</definedName>
    <definedName name="str_config_106A_20160124A" localSheetId="0">Source!#REF!</definedName>
    <definedName name="str_config_107A_20160125A" localSheetId="0">Source!#REF!</definedName>
    <definedName name="str_config_107A_20160125A_1" localSheetId="0">Source!#REF!</definedName>
    <definedName name="str_config_107A_20160125A_2" localSheetId="0">Source!#REF!</definedName>
    <definedName name="str_config_108A_20160126A" localSheetId="0">Source!#REF!</definedName>
    <definedName name="str_config_108A_20160126A_1" localSheetId="0">Source!#REF!</definedName>
    <definedName name="str_config_109_20160127A" localSheetId="0">Source!#REF!</definedName>
    <definedName name="str_config_109_20160127A_1" localSheetId="0">Source!#REF!</definedName>
    <definedName name="str_config_110B_20160130A" localSheetId="0">Source!#REF!</definedName>
    <definedName name="str_config_111A_20160131A" localSheetId="0">Source!#REF!</definedName>
    <definedName name="str_config_112A_20160201A" localSheetId="0">Source!#REF!</definedName>
    <definedName name="str_config_113B_20160202A" localSheetId="0">Source!#REF!</definedName>
    <definedName name="str_config_114A_20160203A" localSheetId="0">Source!#REF!</definedName>
    <definedName name="str_config_115A_20160204A" localSheetId="0">Source!#REF!</definedName>
    <definedName name="str_config_117A_20160206A" localSheetId="0">Source!#REF!</definedName>
    <definedName name="str_config_118A_20160208A" localSheetId="0">Source!#REF!</definedName>
    <definedName name="str_config_119A_120A_20160209A" localSheetId="0">Source!#REF!</definedName>
    <definedName name="str_config_127_20160624A" localSheetId="0">Source!#REF!</definedName>
    <definedName name="str_config_128_20160626B" localSheetId="0">Source!#REF!</definedName>
    <definedName name="str_config_129_20160626A" localSheetId="0">Source!#REF!</definedName>
    <definedName name="str_config_13_20130331A" localSheetId="0">Source!#REF!</definedName>
    <definedName name="str_config_130_20160626A" localSheetId="0">Source!#REF!</definedName>
    <definedName name="str_config_131_20160627A" localSheetId="0">Source!#REF!</definedName>
    <definedName name="str_config_132_20160627A" localSheetId="0">Source!#REF!</definedName>
    <definedName name="str_config_133_20160627A" localSheetId="0">Source!#REF!</definedName>
    <definedName name="str_config_134_20160627A" localSheetId="0">Source!#REF!</definedName>
    <definedName name="str_config_135_20160628A" localSheetId="0">Source!#REF!</definedName>
    <definedName name="str_config_136_20160628A" localSheetId="0">Source!#REF!</definedName>
    <definedName name="str_config_137_20160629A" localSheetId="0">Source!#REF!</definedName>
    <definedName name="str_config_138_20160629A" localSheetId="0">Source!#REF!</definedName>
    <definedName name="str_config_139_20160629A" localSheetId="0">Source!#REF!</definedName>
    <definedName name="str_config_14_20130405A" localSheetId="0">Source!#REF!</definedName>
    <definedName name="str_config_140_20160629A" localSheetId="0">Source!#REF!</definedName>
    <definedName name="str_config_141_20160630A_1" localSheetId="0">Source!#REF!</definedName>
    <definedName name="str_config_142_20160630A" localSheetId="0">Source!#REF!</definedName>
    <definedName name="str_config_143A_20160701A" localSheetId="0">Source!#REF!</definedName>
    <definedName name="str_config_143A_20160701A_1" localSheetId="0">Source!#REF!</definedName>
    <definedName name="str_config_143A_20160701A_2" localSheetId="0">Source!#REF!</definedName>
    <definedName name="str_config_145_20160702A" localSheetId="0">Source!#REF!</definedName>
    <definedName name="str_config_146_20160702A" localSheetId="0">Source!#REF!</definedName>
    <definedName name="str_config_147_20160702A" localSheetId="0">Source!#REF!</definedName>
    <definedName name="str_config_148_20160703A" localSheetId="0">Source!#REF!</definedName>
    <definedName name="str_config_149_20160703A" localSheetId="0">Source!#REF!</definedName>
    <definedName name="str_config_150_20160704A" localSheetId="0">Source!#REF!</definedName>
    <definedName name="str_config_151_20160704A" localSheetId="0">Source!#REF!</definedName>
    <definedName name="str_config_152_20160705A" localSheetId="0">Source!#REF!</definedName>
    <definedName name="str_config_153_20161117A" localSheetId="0">Source!#REF!</definedName>
    <definedName name="str_config_154_20161118A" localSheetId="0">Source!#REF!</definedName>
    <definedName name="str_config_156_20161119A" localSheetId="0">Source!#REF!</definedName>
    <definedName name="str_config_157_20161119A" localSheetId="0">Source!#REF!</definedName>
    <definedName name="str_config_158_20161120A" localSheetId="0">Source!#REF!</definedName>
    <definedName name="str_config_161_20161122A" localSheetId="0">Source!#REF!</definedName>
    <definedName name="str_config_164_20170519A" localSheetId="0">Source!#REF!</definedName>
    <definedName name="str_config_165_20170520B" localSheetId="0">Source!#REF!</definedName>
    <definedName name="str_config_166_20170521A" localSheetId="0">Source!#REF!</definedName>
    <definedName name="str_config_167_20170521A" localSheetId="0">Source!#REF!</definedName>
    <definedName name="str_config_168_20170522A" localSheetId="0">Source!#REF!</definedName>
    <definedName name="str_config_169_20170522A" localSheetId="0">Source!#REF!</definedName>
    <definedName name="str_config_170_20170522A" localSheetId="0">Source!#REF!</definedName>
    <definedName name="str_config_171_20170523A" localSheetId="0">Source!#REF!</definedName>
    <definedName name="str_config_173_20170523A" localSheetId="0">Source!#REF!</definedName>
    <definedName name="str_config_173_20170523A_1" localSheetId="0">Source!#REF!</definedName>
    <definedName name="str_config_174_20170523A" localSheetId="0">Source!#REF!</definedName>
    <definedName name="str_config_175_20170524A" localSheetId="0">Source!#REF!</definedName>
    <definedName name="str_config_176_20170524A" localSheetId="0">Source!#REF!</definedName>
    <definedName name="str_config_177_20170524A" localSheetId="0">Source!#REF!</definedName>
    <definedName name="str_config_178_20170524A" localSheetId="0">Source!#REF!</definedName>
    <definedName name="str_config_179_20170525A" localSheetId="0">Source!#REF!</definedName>
    <definedName name="str_config_180_20170525A" localSheetId="0">Source!#REF!</definedName>
    <definedName name="str_config_181_20170525A" localSheetId="0">Source!#REF!</definedName>
    <definedName name="str_config_182_20170525A" localSheetId="0">Source!#REF!</definedName>
    <definedName name="str_config_183_20170527A" localSheetId="0">Source!#REF!</definedName>
    <definedName name="str_config_185_20170527A" localSheetId="0">Source!#REF!</definedName>
    <definedName name="str_config_186_20170528A" localSheetId="0">Source!#REF!</definedName>
    <definedName name="str_config_188_20170529A" localSheetId="0">Source!#REF!</definedName>
    <definedName name="str_config_190_20170530A" localSheetId="0">Source!#REF!</definedName>
    <definedName name="str_config_193_ALL_20170609A" localSheetId="0">Source!#REF!</definedName>
    <definedName name="str_config_194_20170614A" localSheetId="0">Source!#REF!</definedName>
    <definedName name="str_config_195H_20170622A" localSheetId="0">Source!#REF!</definedName>
    <definedName name="str_config_196L_20170627A" localSheetId="0">Source!#REF!</definedName>
    <definedName name="str_config_197_20170630A" localSheetId="0">Source!#REF!</definedName>
    <definedName name="str_config_21_20130515A" localSheetId="0">Source!#REF!</definedName>
    <definedName name="str_config_22_20130522A" localSheetId="0">Source!#REF!</definedName>
    <definedName name="str_config_23_20130530A" localSheetId="0">Source!#REF!</definedName>
    <definedName name="str_config_24_20130603A" localSheetId="0">Source!#REF!</definedName>
    <definedName name="str_config_25A_20130619A" localSheetId="0">Source!#REF!</definedName>
    <definedName name="str_config_26_20130622A" localSheetId="0">Source!#REF!</definedName>
    <definedName name="str_config_27_20130629A" localSheetId="0">Source!#REF!</definedName>
    <definedName name="str_config_28_20130716A" localSheetId="0">Source!#REF!</definedName>
    <definedName name="str_config_29_20130727A" localSheetId="0">Source!#REF!</definedName>
    <definedName name="str_config_30_20130806A" localSheetId="0">Source!#REF!</definedName>
    <definedName name="str_config_31_20130811A" localSheetId="0">Source!#REF!</definedName>
    <definedName name="str_config_32_20130815A" localSheetId="0">Source!#REF!</definedName>
    <definedName name="str_config_33_20130818A" localSheetId="0">Source!#REF!</definedName>
    <definedName name="str_config_34_20130824A" localSheetId="0">Source!#REF!</definedName>
    <definedName name="str_config_35_20130829A" localSheetId="0">Source!#REF!</definedName>
    <definedName name="str_config_36_20130905A" localSheetId="0">Source!#REF!</definedName>
    <definedName name="str_config_37_20131118M" localSheetId="0">Source!#REF!</definedName>
    <definedName name="str_config_39_20131207A" localSheetId="0">Source!#REF!</definedName>
    <definedName name="str_config_40_20131208B" localSheetId="0">Source!#REF!</definedName>
    <definedName name="str_config_42_20131218A" localSheetId="0">Source!#REF!</definedName>
    <definedName name="str_config_43_20131220A" localSheetId="0">Source!#REF!</definedName>
    <definedName name="str_config_51_20140118A" localSheetId="0">Source!#REF!</definedName>
    <definedName name="str_config_Cumberland_20130504A" localSheetId="0">Source!#REF!</definedName>
    <definedName name="str_config_new_67_101thru102_20160211A" localSheetId="0">Source!#REF!</definedName>
    <definedName name="str_config_new_67_103thru104_20160212A" localSheetId="0">Source!#REF!</definedName>
    <definedName name="str_config_new_67_105thru106_20160212A" localSheetId="0">Source!#REF!</definedName>
    <definedName name="str_config_new_67_107thru108_20160213A" localSheetId="0">Source!#REF!</definedName>
    <definedName name="str_config_new_67_109thru110_20160213A" localSheetId="0">Source!#REF!</definedName>
    <definedName name="str_config_new_67_111thru112_20160214A" localSheetId="0">Source!#REF!</definedName>
    <definedName name="str_config_new_67_first_prod_20160623K" localSheetId="0">Source!#REF!</definedName>
    <definedName name="str_config_new_67_first_prod_20160623P" localSheetId="0">Source!#REF!</definedName>
    <definedName name="str_config_new_67_first_prod_20160623Q" localSheetId="0">Source!#REF!</definedName>
    <definedName name="str_config_new_67_first_prod_20160623R" localSheetId="0">Source!#REF!</definedName>
    <definedName name="str_config_new_67_first_prod_20160623S" localSheetId="0">Source!#REF!</definedName>
    <definedName name="str_config_new_67_first_prod_20160623T" localSheetId="0">Source!#REF!</definedName>
    <definedName name="str_config_new_67_first_prod_20160623V" localSheetId="0">Source!#REF!</definedName>
    <definedName name="str_config_new_67_first_prod_20160623W" localSheetId="0">Source!#REF!</definedName>
    <definedName name="str_config_Scottish_20130329A" localSheetId="0">Source!#REF!</definedName>
    <definedName name="str_config_terminal_all_new_67_101thru120_20160223A" localSheetId="0">Source!#REF!</definedName>
    <definedName name="str_config_Ulster_20130325A" localSheetId="0">Source!#REF!</definedName>
    <definedName name="STRs_20130302A" localSheetId="0">Source!#REF!</definedName>
    <definedName name="STRs_20130302A_1" localSheetId="0">Source!#REF!</definedName>
  </definedNames>
  <calcPr calcId="152511"/>
</workbook>
</file>

<file path=xl/calcChain.xml><?xml version="1.0" encoding="utf-8"?>
<calcChain xmlns="http://schemas.openxmlformats.org/spreadsheetml/2006/main">
  <c r="DZ97" i="1" l="1"/>
  <c r="DY97" i="1"/>
  <c r="DX97" i="1"/>
  <c r="DW97" i="1"/>
  <c r="DV97" i="1"/>
  <c r="DU97" i="1"/>
  <c r="K97" i="1"/>
  <c r="K29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67" i="1"/>
  <c r="K270" i="1"/>
  <c r="K269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26" i="1"/>
  <c r="K248" i="1"/>
  <c r="K245" i="1"/>
  <c r="K244" i="1"/>
  <c r="K243" i="1"/>
  <c r="K242" i="1"/>
  <c r="K241" i="1"/>
  <c r="K240" i="1"/>
  <c r="K239" i="1"/>
  <c r="K238" i="1"/>
  <c r="K237" i="1"/>
  <c r="K225" i="1"/>
  <c r="K224" i="1"/>
  <c r="K223" i="1"/>
  <c r="K222" i="1"/>
  <c r="K236" i="1"/>
  <c r="K235" i="1"/>
  <c r="K221" i="1"/>
  <c r="K220" i="1"/>
  <c r="K219" i="1"/>
  <c r="K218" i="1"/>
  <c r="K217" i="1"/>
  <c r="K216" i="1"/>
  <c r="K291" i="1"/>
  <c r="K215" i="1"/>
  <c r="K214" i="1"/>
  <c r="K213" i="1"/>
  <c r="K212" i="1"/>
  <c r="K211" i="1"/>
  <c r="K210" i="1"/>
  <c r="K209" i="1"/>
  <c r="K208" i="1"/>
  <c r="K207" i="1"/>
  <c r="K234" i="1"/>
  <c r="K233" i="1"/>
  <c r="K232" i="1"/>
  <c r="K206" i="1"/>
  <c r="K205" i="1"/>
  <c r="K204" i="1"/>
  <c r="K203" i="1"/>
  <c r="K202" i="1"/>
  <c r="K201" i="1"/>
  <c r="K268" i="1"/>
  <c r="K200" i="1"/>
  <c r="K231" i="1"/>
  <c r="K230" i="1"/>
  <c r="K229" i="1"/>
  <c r="K228" i="1"/>
  <c r="K199" i="1"/>
  <c r="K198" i="1"/>
  <c r="K247" i="1"/>
  <c r="K246" i="1"/>
  <c r="K197" i="1"/>
  <c r="K227" i="1"/>
  <c r="K101" i="1"/>
  <c r="K100" i="1"/>
  <c r="K98" i="1"/>
  <c r="K196" i="1"/>
  <c r="K191" i="1"/>
  <c r="K194" i="1"/>
  <c r="K193" i="1"/>
  <c r="K192" i="1"/>
  <c r="K99" i="1"/>
  <c r="K195" i="1"/>
  <c r="K96" i="1"/>
  <c r="K95" i="1"/>
  <c r="K94" i="1"/>
  <c r="K93" i="1"/>
  <c r="K92" i="1"/>
  <c r="K91" i="1"/>
  <c r="K90" i="1"/>
  <c r="K89" i="1"/>
  <c r="K88" i="1"/>
  <c r="K85" i="1"/>
  <c r="K84" i="1"/>
  <c r="K78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87" i="1"/>
  <c r="K86" i="1"/>
  <c r="K61" i="1"/>
  <c r="K60" i="1"/>
  <c r="K59" i="1"/>
  <c r="K83" i="1"/>
  <c r="K82" i="1"/>
  <c r="K81" i="1"/>
  <c r="K80" i="1"/>
  <c r="K79" i="1"/>
  <c r="K77" i="1"/>
  <c r="K179" i="1"/>
  <c r="K178" i="1"/>
  <c r="K177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3" i="1"/>
  <c r="K160" i="1"/>
  <c r="K162" i="1"/>
  <c r="K159" i="1"/>
  <c r="K158" i="1"/>
  <c r="K157" i="1"/>
  <c r="K156" i="1"/>
  <c r="K155" i="1"/>
  <c r="K154" i="1"/>
  <c r="K153" i="1"/>
  <c r="K152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1" i="1"/>
  <c r="K120" i="1"/>
  <c r="K170" i="1"/>
  <c r="K119" i="1"/>
  <c r="K118" i="1"/>
  <c r="K117" i="1"/>
  <c r="K116" i="1"/>
  <c r="K161" i="1"/>
  <c r="K115" i="1"/>
  <c r="K114" i="1"/>
  <c r="K113" i="1"/>
  <c r="K112" i="1"/>
  <c r="K111" i="1"/>
  <c r="K151" i="1"/>
  <c r="K110" i="1"/>
  <c r="K109" i="1"/>
  <c r="K108" i="1"/>
  <c r="K107" i="1"/>
  <c r="K106" i="1"/>
  <c r="K105" i="1"/>
  <c r="K104" i="1"/>
  <c r="K103" i="1"/>
  <c r="K190" i="1"/>
  <c r="K184" i="1"/>
  <c r="K189" i="1"/>
  <c r="K188" i="1"/>
  <c r="K187" i="1"/>
  <c r="K186" i="1"/>
  <c r="K185" i="1"/>
  <c r="K181" i="1"/>
  <c r="K183" i="1"/>
  <c r="K182" i="1"/>
  <c r="K180" i="1"/>
  <c r="K122" i="1"/>
  <c r="K136" i="1"/>
  <c r="K45" i="1"/>
  <c r="K31" i="1"/>
  <c r="K58" i="1"/>
  <c r="K56" i="1"/>
  <c r="K57" i="1"/>
  <c r="K51" i="1"/>
  <c r="K50" i="1"/>
  <c r="K49" i="1"/>
  <c r="K48" i="1"/>
  <c r="K55" i="1"/>
  <c r="K47" i="1"/>
  <c r="K54" i="1"/>
  <c r="K53" i="1"/>
  <c r="K44" i="1"/>
  <c r="K52" i="1"/>
  <c r="K43" i="1"/>
  <c r="K38" i="1"/>
  <c r="K37" i="1"/>
  <c r="K36" i="1"/>
  <c r="K35" i="1"/>
  <c r="K30" i="1"/>
  <c r="K29" i="1"/>
  <c r="K28" i="1"/>
  <c r="K27" i="1"/>
  <c r="K26" i="1"/>
  <c r="K25" i="1"/>
  <c r="K23" i="1"/>
  <c r="K20" i="1"/>
  <c r="K42" i="1"/>
  <c r="K41" i="1"/>
  <c r="K24" i="1"/>
  <c r="K34" i="1"/>
  <c r="K33" i="1"/>
  <c r="K17" i="1"/>
  <c r="K22" i="1"/>
  <c r="K19" i="1"/>
  <c r="K40" i="1"/>
  <c r="K21" i="1"/>
  <c r="K39" i="1"/>
  <c r="K18" i="1"/>
  <c r="K32" i="1"/>
  <c r="K46" i="1"/>
  <c r="DZ290" i="1"/>
  <c r="DY290" i="1"/>
  <c r="DX290" i="1"/>
  <c r="DW290" i="1"/>
  <c r="DV290" i="1"/>
  <c r="DU290" i="1"/>
  <c r="DZ329" i="1"/>
  <c r="DY329" i="1"/>
  <c r="DX329" i="1"/>
  <c r="DW329" i="1"/>
  <c r="DV329" i="1"/>
  <c r="DU329" i="1"/>
  <c r="DZ328" i="1"/>
  <c r="DY328" i="1"/>
  <c r="DX328" i="1"/>
  <c r="DW328" i="1"/>
  <c r="DV328" i="1"/>
  <c r="DU328" i="1"/>
  <c r="DZ327" i="1"/>
  <c r="DY327" i="1"/>
  <c r="DX327" i="1"/>
  <c r="DW327" i="1"/>
  <c r="DV327" i="1"/>
  <c r="DU327" i="1"/>
  <c r="DZ326" i="1"/>
  <c r="DY326" i="1"/>
  <c r="DX326" i="1"/>
  <c r="DW326" i="1"/>
  <c r="DV326" i="1"/>
  <c r="DU326" i="1"/>
  <c r="DZ325" i="1"/>
  <c r="DY325" i="1"/>
  <c r="DX325" i="1"/>
  <c r="DW325" i="1"/>
  <c r="DV325" i="1"/>
  <c r="DU325" i="1"/>
  <c r="DZ324" i="1"/>
  <c r="DY324" i="1"/>
  <c r="DX324" i="1"/>
  <c r="DW324" i="1"/>
  <c r="DV324" i="1"/>
  <c r="DU324" i="1"/>
  <c r="DZ323" i="1"/>
  <c r="DY323" i="1"/>
  <c r="DX323" i="1"/>
  <c r="DW323" i="1"/>
  <c r="DV323" i="1"/>
  <c r="DU323" i="1"/>
  <c r="DZ322" i="1"/>
  <c r="DY322" i="1"/>
  <c r="DX322" i="1"/>
  <c r="DW322" i="1"/>
  <c r="DV322" i="1"/>
  <c r="DU322" i="1"/>
  <c r="DZ321" i="1"/>
  <c r="DY321" i="1"/>
  <c r="DX321" i="1"/>
  <c r="DW321" i="1"/>
  <c r="DV321" i="1"/>
  <c r="DU321" i="1"/>
  <c r="DZ320" i="1"/>
  <c r="DY320" i="1"/>
  <c r="DX320" i="1"/>
  <c r="DW320" i="1"/>
  <c r="DV320" i="1"/>
  <c r="DU320" i="1"/>
  <c r="DZ319" i="1"/>
  <c r="DY319" i="1"/>
  <c r="DX319" i="1"/>
  <c r="DW319" i="1"/>
  <c r="DV319" i="1"/>
  <c r="DU319" i="1"/>
  <c r="DZ318" i="1"/>
  <c r="DY318" i="1"/>
  <c r="DX318" i="1"/>
  <c r="DW318" i="1"/>
  <c r="DV318" i="1"/>
  <c r="DU318" i="1"/>
  <c r="DZ317" i="1"/>
  <c r="DY317" i="1"/>
  <c r="DX317" i="1"/>
  <c r="DW317" i="1"/>
  <c r="DV317" i="1"/>
  <c r="DU317" i="1"/>
  <c r="DZ316" i="1"/>
  <c r="DY316" i="1"/>
  <c r="DX316" i="1"/>
  <c r="DW316" i="1"/>
  <c r="DV316" i="1"/>
  <c r="DU316" i="1"/>
  <c r="DZ315" i="1"/>
  <c r="DY315" i="1"/>
  <c r="DX315" i="1"/>
  <c r="DW315" i="1"/>
  <c r="DV315" i="1"/>
  <c r="DU315" i="1"/>
  <c r="DZ314" i="1"/>
  <c r="DY314" i="1"/>
  <c r="DX314" i="1"/>
  <c r="DW314" i="1"/>
  <c r="DV314" i="1"/>
  <c r="DU314" i="1"/>
  <c r="DZ313" i="1"/>
  <c r="DY313" i="1"/>
  <c r="DX313" i="1"/>
  <c r="DW313" i="1"/>
  <c r="DV313" i="1"/>
  <c r="DU313" i="1"/>
  <c r="DZ312" i="1"/>
  <c r="DY312" i="1"/>
  <c r="DX312" i="1"/>
  <c r="DW312" i="1"/>
  <c r="DV312" i="1"/>
  <c r="DU312" i="1"/>
  <c r="DZ311" i="1"/>
  <c r="DY311" i="1"/>
  <c r="DX311" i="1"/>
  <c r="DW311" i="1"/>
  <c r="DV311" i="1"/>
  <c r="DU311" i="1"/>
  <c r="DZ310" i="1"/>
  <c r="DY310" i="1"/>
  <c r="DX310" i="1"/>
  <c r="DW310" i="1"/>
  <c r="DV310" i="1"/>
  <c r="DU310" i="1"/>
  <c r="DZ309" i="1"/>
  <c r="DY309" i="1"/>
  <c r="DX309" i="1"/>
  <c r="DW309" i="1"/>
  <c r="DV309" i="1"/>
  <c r="DU309" i="1"/>
  <c r="DZ308" i="1"/>
  <c r="DY308" i="1"/>
  <c r="DX308" i="1"/>
  <c r="DW308" i="1"/>
  <c r="DV308" i="1"/>
  <c r="DU308" i="1"/>
  <c r="DZ307" i="1"/>
  <c r="DY307" i="1"/>
  <c r="DX307" i="1"/>
  <c r="DW307" i="1"/>
  <c r="DV307" i="1"/>
  <c r="DU307" i="1"/>
  <c r="DZ306" i="1"/>
  <c r="DY306" i="1"/>
  <c r="DX306" i="1"/>
  <c r="DW306" i="1"/>
  <c r="DV306" i="1"/>
  <c r="DU306" i="1"/>
  <c r="DZ305" i="1"/>
  <c r="DY305" i="1"/>
  <c r="DX305" i="1"/>
  <c r="DW305" i="1"/>
  <c r="DV305" i="1"/>
  <c r="DU305" i="1"/>
  <c r="DZ304" i="1"/>
  <c r="DY304" i="1"/>
  <c r="DX304" i="1"/>
  <c r="DW304" i="1"/>
  <c r="DV304" i="1"/>
  <c r="DU304" i="1"/>
  <c r="DZ303" i="1"/>
  <c r="DY303" i="1"/>
  <c r="DX303" i="1"/>
  <c r="DW303" i="1"/>
  <c r="DV303" i="1"/>
  <c r="DU303" i="1"/>
  <c r="DZ302" i="1"/>
  <c r="DY302" i="1"/>
  <c r="DX302" i="1"/>
  <c r="DW302" i="1"/>
  <c r="DV302" i="1"/>
  <c r="DU302" i="1"/>
  <c r="DZ301" i="1"/>
  <c r="DY301" i="1"/>
  <c r="DX301" i="1"/>
  <c r="DW301" i="1"/>
  <c r="DV301" i="1"/>
  <c r="DU301" i="1"/>
  <c r="DZ300" i="1"/>
  <c r="DY300" i="1"/>
  <c r="DX300" i="1"/>
  <c r="DW300" i="1"/>
  <c r="DV300" i="1"/>
  <c r="DU300" i="1"/>
  <c r="DZ299" i="1"/>
  <c r="DY299" i="1"/>
  <c r="DX299" i="1"/>
  <c r="DW299" i="1"/>
  <c r="DV299" i="1"/>
  <c r="DU299" i="1"/>
  <c r="DZ298" i="1"/>
  <c r="DY298" i="1"/>
  <c r="DX298" i="1"/>
  <c r="DW298" i="1"/>
  <c r="DV298" i="1"/>
  <c r="DU298" i="1"/>
  <c r="DZ297" i="1"/>
  <c r="DY297" i="1"/>
  <c r="DX297" i="1"/>
  <c r="DW297" i="1"/>
  <c r="DV297" i="1"/>
  <c r="DU297" i="1"/>
  <c r="DZ296" i="1"/>
  <c r="DY296" i="1"/>
  <c r="DX296" i="1"/>
  <c r="DW296" i="1"/>
  <c r="DV296" i="1"/>
  <c r="DU296" i="1"/>
  <c r="DZ295" i="1"/>
  <c r="DY295" i="1"/>
  <c r="DX295" i="1"/>
  <c r="DW295" i="1"/>
  <c r="DV295" i="1"/>
  <c r="DU295" i="1"/>
  <c r="DZ294" i="1"/>
  <c r="DY294" i="1"/>
  <c r="DX294" i="1"/>
  <c r="DW294" i="1"/>
  <c r="DV294" i="1"/>
  <c r="DU294" i="1"/>
  <c r="DZ293" i="1"/>
  <c r="DY293" i="1"/>
  <c r="DX293" i="1"/>
  <c r="DW293" i="1"/>
  <c r="DV293" i="1"/>
  <c r="DU293" i="1"/>
  <c r="DZ292" i="1"/>
  <c r="DY292" i="1"/>
  <c r="DX292" i="1"/>
  <c r="DW292" i="1"/>
  <c r="DV292" i="1"/>
  <c r="DU292" i="1"/>
  <c r="DZ289" i="1"/>
  <c r="DY289" i="1"/>
  <c r="DX289" i="1"/>
  <c r="DW289" i="1"/>
  <c r="DV289" i="1"/>
  <c r="DU289" i="1"/>
  <c r="DZ288" i="1"/>
  <c r="DY288" i="1"/>
  <c r="DX288" i="1"/>
  <c r="DW288" i="1"/>
  <c r="DV288" i="1"/>
  <c r="DU288" i="1"/>
  <c r="DZ287" i="1"/>
  <c r="DY287" i="1"/>
  <c r="DX287" i="1"/>
  <c r="DW287" i="1"/>
  <c r="DV287" i="1"/>
  <c r="DU287" i="1"/>
  <c r="DZ286" i="1"/>
  <c r="DY286" i="1"/>
  <c r="DX286" i="1"/>
  <c r="DW286" i="1"/>
  <c r="DV286" i="1"/>
  <c r="DU286" i="1"/>
  <c r="DZ285" i="1"/>
  <c r="DY285" i="1"/>
  <c r="DX285" i="1"/>
  <c r="DW285" i="1"/>
  <c r="DV285" i="1"/>
  <c r="DU285" i="1"/>
  <c r="DZ284" i="1"/>
  <c r="DY284" i="1"/>
  <c r="DX284" i="1"/>
  <c r="DW284" i="1"/>
  <c r="DV284" i="1"/>
  <c r="DU284" i="1"/>
  <c r="DZ283" i="1"/>
  <c r="DY283" i="1"/>
  <c r="DX283" i="1"/>
  <c r="DW283" i="1"/>
  <c r="DV283" i="1"/>
  <c r="DU283" i="1"/>
  <c r="DZ282" i="1"/>
  <c r="DY282" i="1"/>
  <c r="DX282" i="1"/>
  <c r="DW282" i="1"/>
  <c r="DV282" i="1"/>
  <c r="DU282" i="1"/>
  <c r="DZ281" i="1"/>
  <c r="DY281" i="1"/>
  <c r="DX281" i="1"/>
  <c r="DW281" i="1"/>
  <c r="DV281" i="1"/>
  <c r="DU281" i="1"/>
  <c r="DZ280" i="1"/>
  <c r="DY280" i="1"/>
  <c r="DX280" i="1"/>
  <c r="DW280" i="1"/>
  <c r="DV280" i="1"/>
  <c r="DU280" i="1"/>
  <c r="DZ279" i="1"/>
  <c r="DY279" i="1"/>
  <c r="DX279" i="1"/>
  <c r="DW279" i="1"/>
  <c r="DV279" i="1"/>
  <c r="DU279" i="1"/>
  <c r="DZ278" i="1"/>
  <c r="DY278" i="1"/>
  <c r="DX278" i="1"/>
  <c r="DW278" i="1"/>
  <c r="DV278" i="1"/>
  <c r="DU278" i="1"/>
  <c r="DZ277" i="1"/>
  <c r="DY277" i="1"/>
  <c r="DX277" i="1"/>
  <c r="DW277" i="1"/>
  <c r="DV277" i="1"/>
  <c r="DU277" i="1"/>
  <c r="DZ276" i="1"/>
  <c r="DY276" i="1"/>
  <c r="DX276" i="1"/>
  <c r="DW276" i="1"/>
  <c r="DV276" i="1"/>
  <c r="DU276" i="1"/>
  <c r="DZ275" i="1"/>
  <c r="DY275" i="1"/>
  <c r="DX275" i="1"/>
  <c r="DW275" i="1"/>
  <c r="DV275" i="1"/>
  <c r="DU275" i="1"/>
  <c r="DZ274" i="1"/>
  <c r="DY274" i="1"/>
  <c r="DX274" i="1"/>
  <c r="DW274" i="1"/>
  <c r="DV274" i="1"/>
  <c r="DU274" i="1"/>
  <c r="DZ273" i="1"/>
  <c r="DY273" i="1"/>
  <c r="DX273" i="1"/>
  <c r="DW273" i="1"/>
  <c r="DV273" i="1"/>
  <c r="DU273" i="1"/>
  <c r="DZ272" i="1"/>
  <c r="DY272" i="1"/>
  <c r="DX272" i="1"/>
  <c r="DW272" i="1"/>
  <c r="DV272" i="1"/>
  <c r="DU272" i="1"/>
  <c r="DZ271" i="1"/>
  <c r="DY271" i="1"/>
  <c r="DX271" i="1"/>
  <c r="DW271" i="1"/>
  <c r="DV271" i="1"/>
  <c r="DU271" i="1"/>
  <c r="DZ267" i="1"/>
  <c r="DY267" i="1"/>
  <c r="DX267" i="1"/>
  <c r="DW267" i="1"/>
  <c r="DV267" i="1"/>
  <c r="DU267" i="1"/>
  <c r="DZ270" i="1"/>
  <c r="DY270" i="1"/>
  <c r="DX270" i="1"/>
  <c r="DW270" i="1"/>
  <c r="DV270" i="1"/>
  <c r="DU270" i="1"/>
  <c r="DZ269" i="1"/>
  <c r="DY269" i="1"/>
  <c r="DX269" i="1"/>
  <c r="DW269" i="1"/>
  <c r="DV269" i="1"/>
  <c r="DU269" i="1"/>
  <c r="DZ266" i="1"/>
  <c r="DY266" i="1"/>
  <c r="DX266" i="1"/>
  <c r="DW266" i="1"/>
  <c r="DV266" i="1"/>
  <c r="DU266" i="1"/>
  <c r="DZ265" i="1"/>
  <c r="DY265" i="1"/>
  <c r="DX265" i="1"/>
  <c r="DW265" i="1"/>
  <c r="DV265" i="1"/>
  <c r="DU265" i="1"/>
  <c r="DZ264" i="1"/>
  <c r="DY264" i="1"/>
  <c r="DX264" i="1"/>
  <c r="DW264" i="1"/>
  <c r="DV264" i="1"/>
  <c r="DU264" i="1"/>
  <c r="DZ263" i="1"/>
  <c r="DY263" i="1"/>
  <c r="DX263" i="1"/>
  <c r="DW263" i="1"/>
  <c r="DV263" i="1"/>
  <c r="DU263" i="1"/>
  <c r="DZ262" i="1"/>
  <c r="DY262" i="1"/>
  <c r="DX262" i="1"/>
  <c r="DW262" i="1"/>
  <c r="DV262" i="1"/>
  <c r="DU262" i="1"/>
  <c r="DZ261" i="1"/>
  <c r="DY261" i="1"/>
  <c r="DX261" i="1"/>
  <c r="DW261" i="1"/>
  <c r="DV261" i="1"/>
  <c r="DU261" i="1"/>
  <c r="DZ260" i="1"/>
  <c r="DY260" i="1"/>
  <c r="DX260" i="1"/>
  <c r="DW260" i="1"/>
  <c r="DV260" i="1"/>
  <c r="DU260" i="1"/>
  <c r="DZ259" i="1"/>
  <c r="DY259" i="1"/>
  <c r="DX259" i="1"/>
  <c r="DW259" i="1"/>
  <c r="DV259" i="1"/>
  <c r="DU259" i="1"/>
  <c r="DZ258" i="1"/>
  <c r="DY258" i="1"/>
  <c r="DX258" i="1"/>
  <c r="DW258" i="1"/>
  <c r="DV258" i="1"/>
  <c r="DU258" i="1"/>
  <c r="DZ257" i="1"/>
  <c r="DY257" i="1"/>
  <c r="DX257" i="1"/>
  <c r="DW257" i="1"/>
  <c r="DV257" i="1"/>
  <c r="DU257" i="1"/>
  <c r="DZ256" i="1"/>
  <c r="DY256" i="1"/>
  <c r="DX256" i="1"/>
  <c r="DW256" i="1"/>
  <c r="DV256" i="1"/>
  <c r="DU256" i="1"/>
  <c r="DZ255" i="1"/>
  <c r="DY255" i="1"/>
  <c r="DX255" i="1"/>
  <c r="DW255" i="1"/>
  <c r="DV255" i="1"/>
  <c r="DU255" i="1"/>
  <c r="DZ254" i="1"/>
  <c r="DY254" i="1"/>
  <c r="DX254" i="1"/>
  <c r="DW254" i="1"/>
  <c r="DV254" i="1"/>
  <c r="DU254" i="1"/>
  <c r="DZ253" i="1"/>
  <c r="DY253" i="1"/>
  <c r="DX253" i="1"/>
  <c r="DW253" i="1"/>
  <c r="DV253" i="1"/>
  <c r="DU253" i="1"/>
  <c r="DZ252" i="1"/>
  <c r="DY252" i="1"/>
  <c r="DX252" i="1"/>
  <c r="DW252" i="1"/>
  <c r="DV252" i="1"/>
  <c r="DU252" i="1"/>
  <c r="DZ251" i="1"/>
  <c r="DY251" i="1"/>
  <c r="DX251" i="1"/>
  <c r="DW251" i="1"/>
  <c r="DV251" i="1"/>
  <c r="DU251" i="1"/>
  <c r="DZ250" i="1"/>
  <c r="DY250" i="1"/>
  <c r="DX250" i="1"/>
  <c r="DW250" i="1"/>
  <c r="DV250" i="1"/>
  <c r="DU250" i="1"/>
  <c r="DZ249" i="1"/>
  <c r="DY249" i="1"/>
  <c r="DX249" i="1"/>
  <c r="DW249" i="1"/>
  <c r="DV249" i="1"/>
  <c r="DU249" i="1"/>
  <c r="DZ226" i="1"/>
  <c r="DY226" i="1"/>
  <c r="DX226" i="1"/>
  <c r="DW226" i="1"/>
  <c r="DV226" i="1"/>
  <c r="DU226" i="1"/>
  <c r="DZ248" i="1"/>
  <c r="DY248" i="1"/>
  <c r="DX248" i="1"/>
  <c r="DW248" i="1"/>
  <c r="DV248" i="1"/>
  <c r="DU248" i="1"/>
  <c r="DZ245" i="1"/>
  <c r="DY245" i="1"/>
  <c r="DX245" i="1"/>
  <c r="DW245" i="1"/>
  <c r="DV245" i="1"/>
  <c r="DU245" i="1"/>
  <c r="DZ244" i="1"/>
  <c r="DY244" i="1"/>
  <c r="DX244" i="1"/>
  <c r="DW244" i="1"/>
  <c r="DV244" i="1"/>
  <c r="DU244" i="1"/>
  <c r="DZ243" i="1"/>
  <c r="DY243" i="1"/>
  <c r="DX243" i="1"/>
  <c r="DW243" i="1"/>
  <c r="DV243" i="1"/>
  <c r="DU243" i="1"/>
  <c r="DZ242" i="1"/>
  <c r="DY242" i="1"/>
  <c r="DX242" i="1"/>
  <c r="DW242" i="1"/>
  <c r="DV242" i="1"/>
  <c r="DU242" i="1"/>
  <c r="DZ241" i="1"/>
  <c r="DY241" i="1"/>
  <c r="DX241" i="1"/>
  <c r="DW241" i="1"/>
  <c r="DV241" i="1"/>
  <c r="DU241" i="1"/>
  <c r="DZ240" i="1"/>
  <c r="DY240" i="1"/>
  <c r="DX240" i="1"/>
  <c r="DW240" i="1"/>
  <c r="DV240" i="1"/>
  <c r="DU240" i="1"/>
  <c r="DZ239" i="1"/>
  <c r="DY239" i="1"/>
  <c r="DX239" i="1"/>
  <c r="DW239" i="1"/>
  <c r="DV239" i="1"/>
  <c r="DU239" i="1"/>
  <c r="DZ238" i="1"/>
  <c r="DY238" i="1"/>
  <c r="DX238" i="1"/>
  <c r="DW238" i="1"/>
  <c r="DV238" i="1"/>
  <c r="DU238" i="1"/>
  <c r="DZ237" i="1"/>
  <c r="DY237" i="1"/>
  <c r="DX237" i="1"/>
  <c r="DW237" i="1"/>
  <c r="DV237" i="1"/>
  <c r="DU237" i="1"/>
  <c r="DZ225" i="1"/>
  <c r="DY225" i="1"/>
  <c r="DX225" i="1"/>
  <c r="DW225" i="1"/>
  <c r="DV225" i="1"/>
  <c r="DU225" i="1"/>
  <c r="DZ224" i="1"/>
  <c r="DY224" i="1"/>
  <c r="DX224" i="1"/>
  <c r="DW224" i="1"/>
  <c r="DV224" i="1"/>
  <c r="DU224" i="1"/>
  <c r="DZ223" i="1"/>
  <c r="DY223" i="1"/>
  <c r="DX223" i="1"/>
  <c r="DW223" i="1"/>
  <c r="DV223" i="1"/>
  <c r="DU223" i="1"/>
  <c r="DZ222" i="1"/>
  <c r="DY222" i="1"/>
  <c r="DX222" i="1"/>
  <c r="DW222" i="1"/>
  <c r="DV222" i="1"/>
  <c r="DU222" i="1"/>
  <c r="DZ236" i="1"/>
  <c r="DY236" i="1"/>
  <c r="DX236" i="1"/>
  <c r="DW236" i="1"/>
  <c r="DV236" i="1"/>
  <c r="DU236" i="1"/>
  <c r="DZ235" i="1"/>
  <c r="DY235" i="1"/>
  <c r="DX235" i="1"/>
  <c r="DW235" i="1"/>
  <c r="DV235" i="1"/>
  <c r="DU235" i="1"/>
  <c r="DZ221" i="1"/>
  <c r="DY221" i="1"/>
  <c r="DX221" i="1"/>
  <c r="DW221" i="1"/>
  <c r="DV221" i="1"/>
  <c r="DU221" i="1"/>
  <c r="DZ220" i="1"/>
  <c r="DY220" i="1"/>
  <c r="DX220" i="1"/>
  <c r="DW220" i="1"/>
  <c r="DV220" i="1"/>
  <c r="DU220" i="1"/>
  <c r="DZ219" i="1"/>
  <c r="DY219" i="1"/>
  <c r="DX219" i="1"/>
  <c r="DW219" i="1"/>
  <c r="DV219" i="1"/>
  <c r="DU219" i="1"/>
  <c r="DZ218" i="1"/>
  <c r="DY218" i="1"/>
  <c r="DX218" i="1"/>
  <c r="DW218" i="1"/>
  <c r="DV218" i="1"/>
  <c r="DU218" i="1"/>
  <c r="DZ217" i="1"/>
  <c r="DY217" i="1"/>
  <c r="DX217" i="1"/>
  <c r="DW217" i="1"/>
  <c r="DV217" i="1"/>
  <c r="DU217" i="1"/>
  <c r="DZ216" i="1"/>
  <c r="DY216" i="1"/>
  <c r="DX216" i="1"/>
  <c r="DW216" i="1"/>
  <c r="DV216" i="1"/>
  <c r="DU216" i="1"/>
  <c r="DZ291" i="1"/>
  <c r="DY291" i="1"/>
  <c r="DX291" i="1"/>
  <c r="DW291" i="1"/>
  <c r="DV291" i="1"/>
  <c r="DU291" i="1"/>
  <c r="DZ215" i="1"/>
  <c r="DY215" i="1"/>
  <c r="DX215" i="1"/>
  <c r="DW215" i="1"/>
  <c r="DV215" i="1"/>
  <c r="DU215" i="1"/>
  <c r="DZ214" i="1"/>
  <c r="DY214" i="1"/>
  <c r="DX214" i="1"/>
  <c r="DW214" i="1"/>
  <c r="DV214" i="1"/>
  <c r="DU214" i="1"/>
  <c r="DZ213" i="1"/>
  <c r="DY213" i="1"/>
  <c r="DX213" i="1"/>
  <c r="DW213" i="1"/>
  <c r="DV213" i="1"/>
  <c r="DU213" i="1"/>
  <c r="DZ212" i="1"/>
  <c r="DY212" i="1"/>
  <c r="DX212" i="1"/>
  <c r="DW212" i="1"/>
  <c r="DV212" i="1"/>
  <c r="DU212" i="1"/>
  <c r="DZ211" i="1"/>
  <c r="DY211" i="1"/>
  <c r="DX211" i="1"/>
  <c r="DW211" i="1"/>
  <c r="DV211" i="1"/>
  <c r="DU211" i="1"/>
  <c r="DZ210" i="1"/>
  <c r="DY210" i="1"/>
  <c r="DX210" i="1"/>
  <c r="DW210" i="1"/>
  <c r="DV210" i="1"/>
  <c r="DU210" i="1"/>
  <c r="DZ209" i="1"/>
  <c r="DY209" i="1"/>
  <c r="DX209" i="1"/>
  <c r="DW209" i="1"/>
  <c r="DV209" i="1"/>
  <c r="DU209" i="1"/>
  <c r="DZ208" i="1"/>
  <c r="DY208" i="1"/>
  <c r="DX208" i="1"/>
  <c r="DW208" i="1"/>
  <c r="DV208" i="1"/>
  <c r="DU208" i="1"/>
  <c r="DZ207" i="1"/>
  <c r="DY207" i="1"/>
  <c r="DX207" i="1"/>
  <c r="DW207" i="1"/>
  <c r="DV207" i="1"/>
  <c r="DU207" i="1"/>
  <c r="DZ234" i="1"/>
  <c r="DY234" i="1"/>
  <c r="DX234" i="1"/>
  <c r="DW234" i="1"/>
  <c r="DV234" i="1"/>
  <c r="DU234" i="1"/>
  <c r="DZ233" i="1"/>
  <c r="DY233" i="1"/>
  <c r="DX233" i="1"/>
  <c r="DW233" i="1"/>
  <c r="DV233" i="1"/>
  <c r="DU233" i="1"/>
  <c r="DZ232" i="1"/>
  <c r="DY232" i="1"/>
  <c r="DX232" i="1"/>
  <c r="DW232" i="1"/>
  <c r="DV232" i="1"/>
  <c r="DU232" i="1"/>
  <c r="DZ206" i="1"/>
  <c r="DY206" i="1"/>
  <c r="DX206" i="1"/>
  <c r="DW206" i="1"/>
  <c r="DV206" i="1"/>
  <c r="DU206" i="1"/>
  <c r="DZ205" i="1"/>
  <c r="DY205" i="1"/>
  <c r="DX205" i="1"/>
  <c r="DW205" i="1"/>
  <c r="DV205" i="1"/>
  <c r="DU205" i="1"/>
  <c r="DZ204" i="1"/>
  <c r="DY204" i="1"/>
  <c r="DX204" i="1"/>
  <c r="DW204" i="1"/>
  <c r="DV204" i="1"/>
  <c r="DU204" i="1"/>
  <c r="DZ203" i="1"/>
  <c r="DY203" i="1"/>
  <c r="DX203" i="1"/>
  <c r="DW203" i="1"/>
  <c r="DV203" i="1"/>
  <c r="DU203" i="1"/>
  <c r="DZ202" i="1"/>
  <c r="DY202" i="1"/>
  <c r="DX202" i="1"/>
  <c r="DW202" i="1"/>
  <c r="DV202" i="1"/>
  <c r="DU202" i="1"/>
  <c r="DZ201" i="1"/>
  <c r="DY201" i="1"/>
  <c r="DX201" i="1"/>
  <c r="DW201" i="1"/>
  <c r="DV201" i="1"/>
  <c r="DU201" i="1"/>
  <c r="DZ268" i="1"/>
  <c r="DY268" i="1"/>
  <c r="DX268" i="1"/>
  <c r="DW268" i="1"/>
  <c r="DV268" i="1"/>
  <c r="DU268" i="1"/>
  <c r="DZ200" i="1"/>
  <c r="DY200" i="1"/>
  <c r="DX200" i="1"/>
  <c r="DW200" i="1"/>
  <c r="DV200" i="1"/>
  <c r="DU200" i="1"/>
  <c r="DZ231" i="1"/>
  <c r="DY231" i="1"/>
  <c r="DX231" i="1"/>
  <c r="DW231" i="1"/>
  <c r="DV231" i="1"/>
  <c r="DU231" i="1"/>
  <c r="DZ230" i="1"/>
  <c r="DY230" i="1"/>
  <c r="DX230" i="1"/>
  <c r="DW230" i="1"/>
  <c r="DV230" i="1"/>
  <c r="DU230" i="1"/>
  <c r="DZ229" i="1"/>
  <c r="DY229" i="1"/>
  <c r="DX229" i="1"/>
  <c r="DW229" i="1"/>
  <c r="DV229" i="1"/>
  <c r="DU229" i="1"/>
  <c r="DZ228" i="1"/>
  <c r="DY228" i="1"/>
  <c r="DX228" i="1"/>
  <c r="DW228" i="1"/>
  <c r="DV228" i="1"/>
  <c r="DU228" i="1"/>
  <c r="DZ199" i="1"/>
  <c r="DY199" i="1"/>
  <c r="DX199" i="1"/>
  <c r="DW199" i="1"/>
  <c r="DV199" i="1"/>
  <c r="DU199" i="1"/>
  <c r="DZ198" i="1"/>
  <c r="DY198" i="1"/>
  <c r="DX198" i="1"/>
  <c r="DW198" i="1"/>
  <c r="DV198" i="1"/>
  <c r="DU198" i="1"/>
  <c r="DZ247" i="1"/>
  <c r="DY247" i="1"/>
  <c r="DX247" i="1"/>
  <c r="DW247" i="1"/>
  <c r="DV247" i="1"/>
  <c r="DU247" i="1"/>
  <c r="DZ246" i="1"/>
  <c r="DY246" i="1"/>
  <c r="DX246" i="1"/>
  <c r="DW246" i="1"/>
  <c r="DV246" i="1"/>
  <c r="DU246" i="1"/>
  <c r="DZ197" i="1"/>
  <c r="DY197" i="1"/>
  <c r="DX197" i="1"/>
  <c r="DW197" i="1"/>
  <c r="DV197" i="1"/>
  <c r="DU197" i="1"/>
  <c r="DZ227" i="1"/>
  <c r="DY227" i="1"/>
  <c r="DX227" i="1"/>
  <c r="DW227" i="1"/>
  <c r="DV227" i="1"/>
  <c r="DU227" i="1"/>
  <c r="DZ101" i="1"/>
  <c r="DY101" i="1"/>
  <c r="DX101" i="1"/>
  <c r="DW101" i="1"/>
  <c r="DV101" i="1"/>
  <c r="DU101" i="1"/>
  <c r="DZ100" i="1"/>
  <c r="DY100" i="1"/>
  <c r="DX100" i="1"/>
  <c r="DW100" i="1"/>
  <c r="DV100" i="1"/>
  <c r="DU100" i="1"/>
  <c r="DZ98" i="1"/>
  <c r="DY98" i="1"/>
  <c r="DX98" i="1"/>
  <c r="DW98" i="1"/>
  <c r="DV98" i="1"/>
  <c r="DU98" i="1"/>
  <c r="DZ196" i="1"/>
  <c r="DY196" i="1"/>
  <c r="DX196" i="1"/>
  <c r="DW196" i="1"/>
  <c r="DV196" i="1"/>
  <c r="DU196" i="1"/>
  <c r="DZ191" i="1"/>
  <c r="DY191" i="1"/>
  <c r="DX191" i="1"/>
  <c r="DW191" i="1"/>
  <c r="DV191" i="1"/>
  <c r="DU191" i="1"/>
  <c r="DZ194" i="1"/>
  <c r="DY194" i="1"/>
  <c r="DX194" i="1"/>
  <c r="DW194" i="1"/>
  <c r="DV194" i="1"/>
  <c r="DU194" i="1"/>
  <c r="DZ193" i="1"/>
  <c r="DY193" i="1"/>
  <c r="DX193" i="1"/>
  <c r="DW193" i="1"/>
  <c r="DV193" i="1"/>
  <c r="DU193" i="1"/>
  <c r="DZ192" i="1"/>
  <c r="DY192" i="1"/>
  <c r="DX192" i="1"/>
  <c r="DW192" i="1"/>
  <c r="DV192" i="1"/>
  <c r="DU192" i="1"/>
  <c r="DZ99" i="1"/>
  <c r="DY99" i="1"/>
  <c r="DX99" i="1"/>
  <c r="DW99" i="1"/>
  <c r="DV99" i="1"/>
  <c r="DU99" i="1"/>
  <c r="DZ195" i="1"/>
  <c r="DY195" i="1"/>
  <c r="DX195" i="1"/>
  <c r="DW195" i="1"/>
  <c r="DV195" i="1"/>
  <c r="DU195" i="1"/>
  <c r="DZ96" i="1"/>
  <c r="DY96" i="1"/>
  <c r="DX96" i="1"/>
  <c r="DW96" i="1"/>
  <c r="DV96" i="1"/>
  <c r="DU96" i="1"/>
  <c r="DZ95" i="1"/>
  <c r="DY95" i="1"/>
  <c r="DX95" i="1"/>
  <c r="DW95" i="1"/>
  <c r="DV95" i="1"/>
  <c r="DU95" i="1"/>
  <c r="DZ94" i="1"/>
  <c r="DY94" i="1"/>
  <c r="DX94" i="1"/>
  <c r="DW94" i="1"/>
  <c r="DV94" i="1"/>
  <c r="DU94" i="1"/>
  <c r="DZ93" i="1"/>
  <c r="DY93" i="1"/>
  <c r="DX93" i="1"/>
  <c r="DW93" i="1"/>
  <c r="DV93" i="1"/>
  <c r="DU93" i="1"/>
  <c r="DZ92" i="1"/>
  <c r="DY92" i="1"/>
  <c r="DX92" i="1"/>
  <c r="DW92" i="1"/>
  <c r="DV92" i="1"/>
  <c r="DU92" i="1"/>
  <c r="DZ91" i="1"/>
  <c r="DY91" i="1"/>
  <c r="DX91" i="1"/>
  <c r="DW91" i="1"/>
  <c r="DV91" i="1"/>
  <c r="DU91" i="1"/>
  <c r="DZ90" i="1"/>
  <c r="DY90" i="1"/>
  <c r="DX90" i="1"/>
  <c r="DW90" i="1"/>
  <c r="DV90" i="1"/>
  <c r="DU90" i="1"/>
  <c r="DZ89" i="1"/>
  <c r="DY89" i="1"/>
  <c r="DX89" i="1"/>
  <c r="DW89" i="1"/>
  <c r="DV89" i="1"/>
  <c r="DU89" i="1"/>
  <c r="DZ88" i="1"/>
  <c r="DY88" i="1"/>
  <c r="DX88" i="1"/>
  <c r="DW88" i="1"/>
  <c r="DV88" i="1"/>
  <c r="DU88" i="1"/>
  <c r="DZ85" i="1"/>
  <c r="DY85" i="1"/>
  <c r="DX85" i="1"/>
  <c r="DW85" i="1"/>
  <c r="DV85" i="1"/>
  <c r="DU85" i="1"/>
  <c r="DZ84" i="1"/>
  <c r="DY84" i="1"/>
  <c r="DX84" i="1"/>
  <c r="DW84" i="1"/>
  <c r="DV84" i="1"/>
  <c r="DU84" i="1"/>
  <c r="DZ78" i="1"/>
  <c r="DY78" i="1"/>
  <c r="DX78" i="1"/>
  <c r="DW78" i="1"/>
  <c r="DV78" i="1"/>
  <c r="DU78" i="1"/>
  <c r="DZ76" i="1"/>
  <c r="DY76" i="1"/>
  <c r="DX76" i="1"/>
  <c r="DW76" i="1"/>
  <c r="DV76" i="1"/>
  <c r="DU76" i="1"/>
  <c r="DZ75" i="1"/>
  <c r="DY75" i="1"/>
  <c r="DX75" i="1"/>
  <c r="DW75" i="1"/>
  <c r="DV75" i="1"/>
  <c r="DU75" i="1"/>
  <c r="DZ74" i="1"/>
  <c r="DY74" i="1"/>
  <c r="DX74" i="1"/>
  <c r="DW74" i="1"/>
  <c r="DV74" i="1"/>
  <c r="DU74" i="1"/>
  <c r="DZ73" i="1"/>
  <c r="DY73" i="1"/>
  <c r="DX73" i="1"/>
  <c r="DW73" i="1"/>
  <c r="DV73" i="1"/>
  <c r="DU73" i="1"/>
  <c r="DZ72" i="1"/>
  <c r="DY72" i="1"/>
  <c r="DX72" i="1"/>
  <c r="DW72" i="1"/>
  <c r="DV72" i="1"/>
  <c r="DU72" i="1"/>
  <c r="DZ71" i="1"/>
  <c r="DY71" i="1"/>
  <c r="DX71" i="1"/>
  <c r="DW71" i="1"/>
  <c r="DV71" i="1"/>
  <c r="DU71" i="1"/>
  <c r="DZ70" i="1"/>
  <c r="DY70" i="1"/>
  <c r="DX70" i="1"/>
  <c r="DW70" i="1"/>
  <c r="DV70" i="1"/>
  <c r="DU70" i="1"/>
  <c r="DZ69" i="1"/>
  <c r="DY69" i="1"/>
  <c r="DX69" i="1"/>
  <c r="DW69" i="1"/>
  <c r="DV69" i="1"/>
  <c r="DU69" i="1"/>
  <c r="DZ68" i="1"/>
  <c r="DY68" i="1"/>
  <c r="DX68" i="1"/>
  <c r="DW68" i="1"/>
  <c r="DV68" i="1"/>
  <c r="DU68" i="1"/>
  <c r="DZ67" i="1"/>
  <c r="DY67" i="1"/>
  <c r="DX67" i="1"/>
  <c r="DW67" i="1"/>
  <c r="DV67" i="1"/>
  <c r="DU67" i="1"/>
  <c r="DZ66" i="1"/>
  <c r="DY66" i="1"/>
  <c r="DX66" i="1"/>
  <c r="DW66" i="1"/>
  <c r="DV66" i="1"/>
  <c r="DU66" i="1"/>
  <c r="DZ65" i="1"/>
  <c r="DY65" i="1"/>
  <c r="DX65" i="1"/>
  <c r="DW65" i="1"/>
  <c r="DV65" i="1"/>
  <c r="DU65" i="1"/>
  <c r="DZ64" i="1"/>
  <c r="DY64" i="1"/>
  <c r="DX64" i="1"/>
  <c r="DW64" i="1"/>
  <c r="DV64" i="1"/>
  <c r="DU64" i="1"/>
  <c r="DZ63" i="1"/>
  <c r="DY63" i="1"/>
  <c r="DX63" i="1"/>
  <c r="DW63" i="1"/>
  <c r="DV63" i="1"/>
  <c r="DU63" i="1"/>
  <c r="DZ62" i="1"/>
  <c r="DY62" i="1"/>
  <c r="DX62" i="1"/>
  <c r="DW62" i="1"/>
  <c r="DV62" i="1"/>
  <c r="DU62" i="1"/>
  <c r="DZ87" i="1"/>
  <c r="DY87" i="1"/>
  <c r="DX87" i="1"/>
  <c r="DW87" i="1"/>
  <c r="DV87" i="1"/>
  <c r="DU87" i="1"/>
  <c r="DZ86" i="1"/>
  <c r="DY86" i="1"/>
  <c r="DX86" i="1"/>
  <c r="DW86" i="1"/>
  <c r="DV86" i="1"/>
  <c r="DU86" i="1"/>
  <c r="DZ61" i="1"/>
  <c r="DY61" i="1"/>
  <c r="DX61" i="1"/>
  <c r="DW61" i="1"/>
  <c r="DV61" i="1"/>
  <c r="DU61" i="1"/>
  <c r="DZ60" i="1"/>
  <c r="DY60" i="1"/>
  <c r="DX60" i="1"/>
  <c r="DW60" i="1"/>
  <c r="DV60" i="1"/>
  <c r="DU60" i="1"/>
  <c r="DZ59" i="1"/>
  <c r="DY59" i="1"/>
  <c r="DX59" i="1"/>
  <c r="DW59" i="1"/>
  <c r="DV59" i="1"/>
  <c r="DU59" i="1"/>
  <c r="DZ83" i="1"/>
  <c r="DY83" i="1"/>
  <c r="DX83" i="1"/>
  <c r="DW83" i="1"/>
  <c r="DV83" i="1"/>
  <c r="DU83" i="1"/>
  <c r="DZ82" i="1"/>
  <c r="DY82" i="1"/>
  <c r="DX82" i="1"/>
  <c r="DW82" i="1"/>
  <c r="DV82" i="1"/>
  <c r="DU82" i="1"/>
  <c r="DZ81" i="1"/>
  <c r="DY81" i="1"/>
  <c r="DX81" i="1"/>
  <c r="DW81" i="1"/>
  <c r="DV81" i="1"/>
  <c r="DU81" i="1"/>
  <c r="DZ80" i="1"/>
  <c r="DY80" i="1"/>
  <c r="DX80" i="1"/>
  <c r="DW80" i="1"/>
  <c r="DV80" i="1"/>
  <c r="DU80" i="1"/>
  <c r="DZ79" i="1"/>
  <c r="DY79" i="1"/>
  <c r="DX79" i="1"/>
  <c r="DW79" i="1"/>
  <c r="DV79" i="1"/>
  <c r="DU79" i="1"/>
  <c r="DZ77" i="1"/>
  <c r="DY77" i="1"/>
  <c r="DX77" i="1"/>
  <c r="DW77" i="1"/>
  <c r="DV77" i="1"/>
  <c r="DU77" i="1"/>
  <c r="DZ179" i="1"/>
  <c r="DY179" i="1"/>
  <c r="DX179" i="1"/>
  <c r="DW179" i="1"/>
  <c r="DV179" i="1"/>
  <c r="DU179" i="1"/>
  <c r="DZ178" i="1"/>
  <c r="DY178" i="1"/>
  <c r="DX178" i="1"/>
  <c r="DW178" i="1"/>
  <c r="DV178" i="1"/>
  <c r="DU178" i="1"/>
  <c r="DZ177" i="1"/>
  <c r="DY177" i="1"/>
  <c r="DX177" i="1"/>
  <c r="DW177" i="1"/>
  <c r="DV177" i="1"/>
  <c r="DU177" i="1"/>
  <c r="DZ176" i="1"/>
  <c r="DY176" i="1"/>
  <c r="DX176" i="1"/>
  <c r="DW176" i="1"/>
  <c r="DV176" i="1"/>
  <c r="DU176" i="1"/>
  <c r="DZ175" i="1"/>
  <c r="DY175" i="1"/>
  <c r="DX175" i="1"/>
  <c r="DW175" i="1"/>
  <c r="DV175" i="1"/>
  <c r="DU175" i="1"/>
  <c r="DZ174" i="1"/>
  <c r="DY174" i="1"/>
  <c r="DX174" i="1"/>
  <c r="DW174" i="1"/>
  <c r="DV174" i="1"/>
  <c r="DU174" i="1"/>
  <c r="DZ173" i="1"/>
  <c r="DY173" i="1"/>
  <c r="DX173" i="1"/>
  <c r="DW173" i="1"/>
  <c r="DV173" i="1"/>
  <c r="DU173" i="1"/>
  <c r="DZ172" i="1"/>
  <c r="DY172" i="1"/>
  <c r="DX172" i="1"/>
  <c r="DW172" i="1"/>
  <c r="DV172" i="1"/>
  <c r="DU172" i="1"/>
  <c r="DZ171" i="1"/>
  <c r="DY171" i="1"/>
  <c r="DX171" i="1"/>
  <c r="DW171" i="1"/>
  <c r="DV171" i="1"/>
  <c r="DU171" i="1"/>
  <c r="DZ169" i="1"/>
  <c r="DY169" i="1"/>
  <c r="DX169" i="1"/>
  <c r="DW169" i="1"/>
  <c r="DV169" i="1"/>
  <c r="DU169" i="1"/>
  <c r="DZ168" i="1"/>
  <c r="DY168" i="1"/>
  <c r="DX168" i="1"/>
  <c r="DW168" i="1"/>
  <c r="DV168" i="1"/>
  <c r="DU168" i="1"/>
  <c r="DZ167" i="1"/>
  <c r="DY167" i="1"/>
  <c r="DX167" i="1"/>
  <c r="DW167" i="1"/>
  <c r="DV167" i="1"/>
  <c r="DU167" i="1"/>
  <c r="DZ166" i="1"/>
  <c r="DY166" i="1"/>
  <c r="DX166" i="1"/>
  <c r="DW166" i="1"/>
  <c r="DV166" i="1"/>
  <c r="DU166" i="1"/>
  <c r="DZ165" i="1"/>
  <c r="DY165" i="1"/>
  <c r="DX165" i="1"/>
  <c r="DW165" i="1"/>
  <c r="DV165" i="1"/>
  <c r="DU165" i="1"/>
  <c r="DZ164" i="1"/>
  <c r="DY164" i="1"/>
  <c r="DX164" i="1"/>
  <c r="DW164" i="1"/>
  <c r="DV164" i="1"/>
  <c r="DU164" i="1"/>
  <c r="DZ163" i="1"/>
  <c r="DY163" i="1"/>
  <c r="DX163" i="1"/>
  <c r="DW163" i="1"/>
  <c r="DV163" i="1"/>
  <c r="DU163" i="1"/>
  <c r="DZ160" i="1"/>
  <c r="DY160" i="1"/>
  <c r="DX160" i="1"/>
  <c r="DW160" i="1"/>
  <c r="DV160" i="1"/>
  <c r="DU160" i="1"/>
  <c r="DZ162" i="1"/>
  <c r="DY162" i="1"/>
  <c r="DX162" i="1"/>
  <c r="DW162" i="1"/>
  <c r="DV162" i="1"/>
  <c r="DU162" i="1"/>
  <c r="DZ159" i="1"/>
  <c r="DY159" i="1"/>
  <c r="DX159" i="1"/>
  <c r="DW159" i="1"/>
  <c r="DV159" i="1"/>
  <c r="DU159" i="1"/>
  <c r="DZ158" i="1"/>
  <c r="DY158" i="1"/>
  <c r="DX158" i="1"/>
  <c r="DW158" i="1"/>
  <c r="DV158" i="1"/>
  <c r="DU158" i="1"/>
  <c r="DZ157" i="1"/>
  <c r="DY157" i="1"/>
  <c r="DX157" i="1"/>
  <c r="DW157" i="1"/>
  <c r="DV157" i="1"/>
  <c r="DU157" i="1"/>
  <c r="DZ156" i="1"/>
  <c r="DY156" i="1"/>
  <c r="DX156" i="1"/>
  <c r="DW156" i="1"/>
  <c r="DV156" i="1"/>
  <c r="DU156" i="1"/>
  <c r="DZ155" i="1"/>
  <c r="DY155" i="1"/>
  <c r="DX155" i="1"/>
  <c r="DW155" i="1"/>
  <c r="DV155" i="1"/>
  <c r="DU155" i="1"/>
  <c r="DZ154" i="1"/>
  <c r="DY154" i="1"/>
  <c r="DX154" i="1"/>
  <c r="DW154" i="1"/>
  <c r="DV154" i="1"/>
  <c r="DU154" i="1"/>
  <c r="DZ153" i="1"/>
  <c r="DY153" i="1"/>
  <c r="DX153" i="1"/>
  <c r="DW153" i="1"/>
  <c r="DV153" i="1"/>
  <c r="DU153" i="1"/>
  <c r="DZ152" i="1"/>
  <c r="DY152" i="1"/>
  <c r="DX152" i="1"/>
  <c r="DW152" i="1"/>
  <c r="DV152" i="1"/>
  <c r="DU152" i="1"/>
  <c r="DZ150" i="1"/>
  <c r="DY150" i="1"/>
  <c r="DX150" i="1"/>
  <c r="DW150" i="1"/>
  <c r="DV150" i="1"/>
  <c r="DU150" i="1"/>
  <c r="DZ149" i="1"/>
  <c r="DY149" i="1"/>
  <c r="DX149" i="1"/>
  <c r="DW149" i="1"/>
  <c r="DV149" i="1"/>
  <c r="DU149" i="1"/>
  <c r="DZ148" i="1"/>
  <c r="DY148" i="1"/>
  <c r="DX148" i="1"/>
  <c r="DW148" i="1"/>
  <c r="DV148" i="1"/>
  <c r="DU148" i="1"/>
  <c r="DZ147" i="1"/>
  <c r="DY147" i="1"/>
  <c r="DX147" i="1"/>
  <c r="DW147" i="1"/>
  <c r="DV147" i="1"/>
  <c r="DU147" i="1"/>
  <c r="DZ146" i="1"/>
  <c r="DY146" i="1"/>
  <c r="DX146" i="1"/>
  <c r="DW146" i="1"/>
  <c r="DV146" i="1"/>
  <c r="DU146" i="1"/>
  <c r="DZ145" i="1"/>
  <c r="DY145" i="1"/>
  <c r="DX145" i="1"/>
  <c r="DW145" i="1"/>
  <c r="DV145" i="1"/>
  <c r="DU145" i="1"/>
  <c r="DZ144" i="1"/>
  <c r="DY144" i="1"/>
  <c r="DX144" i="1"/>
  <c r="DW144" i="1"/>
  <c r="DV144" i="1"/>
  <c r="DU144" i="1"/>
  <c r="DZ143" i="1"/>
  <c r="DY143" i="1"/>
  <c r="DX143" i="1"/>
  <c r="DW143" i="1"/>
  <c r="DV143" i="1"/>
  <c r="DU143" i="1"/>
  <c r="DZ142" i="1"/>
  <c r="DY142" i="1"/>
  <c r="DX142" i="1"/>
  <c r="DW142" i="1"/>
  <c r="DV142" i="1"/>
  <c r="DU142" i="1"/>
  <c r="DZ141" i="1"/>
  <c r="DY141" i="1"/>
  <c r="DX141" i="1"/>
  <c r="DW141" i="1"/>
  <c r="DV141" i="1"/>
  <c r="DU141" i="1"/>
  <c r="DZ140" i="1"/>
  <c r="DY140" i="1"/>
  <c r="DX140" i="1"/>
  <c r="DW140" i="1"/>
  <c r="DV140" i="1"/>
  <c r="DU140" i="1"/>
  <c r="DZ139" i="1"/>
  <c r="DY139" i="1"/>
  <c r="DX139" i="1"/>
  <c r="DW139" i="1"/>
  <c r="DV139" i="1"/>
  <c r="DU139" i="1"/>
  <c r="DZ138" i="1"/>
  <c r="DY138" i="1"/>
  <c r="DX138" i="1"/>
  <c r="DW138" i="1"/>
  <c r="DV138" i="1"/>
  <c r="DU138" i="1"/>
  <c r="DZ137" i="1"/>
  <c r="DY137" i="1"/>
  <c r="DX137" i="1"/>
  <c r="DW137" i="1"/>
  <c r="DV137" i="1"/>
  <c r="DU137" i="1"/>
  <c r="DZ135" i="1"/>
  <c r="DY135" i="1"/>
  <c r="DX135" i="1"/>
  <c r="DW135" i="1"/>
  <c r="DV135" i="1"/>
  <c r="DU135" i="1"/>
  <c r="DZ134" i="1"/>
  <c r="DY134" i="1"/>
  <c r="DX134" i="1"/>
  <c r="DW134" i="1"/>
  <c r="DV134" i="1"/>
  <c r="DU134" i="1"/>
  <c r="DZ133" i="1"/>
  <c r="DY133" i="1"/>
  <c r="DX133" i="1"/>
  <c r="DW133" i="1"/>
  <c r="DV133" i="1"/>
  <c r="DU133" i="1"/>
  <c r="DZ132" i="1"/>
  <c r="DY132" i="1"/>
  <c r="DX132" i="1"/>
  <c r="DW132" i="1"/>
  <c r="DV132" i="1"/>
  <c r="DU132" i="1"/>
  <c r="DZ131" i="1"/>
  <c r="DY131" i="1"/>
  <c r="DX131" i="1"/>
  <c r="DW131" i="1"/>
  <c r="DV131" i="1"/>
  <c r="DU131" i="1"/>
  <c r="DZ130" i="1"/>
  <c r="DY130" i="1"/>
  <c r="DX130" i="1"/>
  <c r="DW130" i="1"/>
  <c r="DV130" i="1"/>
  <c r="DU130" i="1"/>
  <c r="DZ129" i="1"/>
  <c r="DY129" i="1"/>
  <c r="DX129" i="1"/>
  <c r="DW129" i="1"/>
  <c r="DV129" i="1"/>
  <c r="DU129" i="1"/>
  <c r="DZ128" i="1"/>
  <c r="DY128" i="1"/>
  <c r="DX128" i="1"/>
  <c r="DW128" i="1"/>
  <c r="DV128" i="1"/>
  <c r="DU128" i="1"/>
  <c r="DZ127" i="1"/>
  <c r="DY127" i="1"/>
  <c r="DX127" i="1"/>
  <c r="DW127" i="1"/>
  <c r="DV127" i="1"/>
  <c r="DU127" i="1"/>
  <c r="DZ126" i="1"/>
  <c r="DY126" i="1"/>
  <c r="DX126" i="1"/>
  <c r="DW126" i="1"/>
  <c r="DV126" i="1"/>
  <c r="DU126" i="1"/>
  <c r="DZ125" i="1"/>
  <c r="DY125" i="1"/>
  <c r="DX125" i="1"/>
  <c r="DW125" i="1"/>
  <c r="DV125" i="1"/>
  <c r="DU125" i="1"/>
  <c r="DZ124" i="1"/>
  <c r="DY124" i="1"/>
  <c r="DX124" i="1"/>
  <c r="DW124" i="1"/>
  <c r="DV124" i="1"/>
  <c r="DU124" i="1"/>
  <c r="DZ123" i="1"/>
  <c r="DY123" i="1"/>
  <c r="DX123" i="1"/>
  <c r="DW123" i="1"/>
  <c r="DV123" i="1"/>
  <c r="DU123" i="1"/>
  <c r="DZ121" i="1"/>
  <c r="DY121" i="1"/>
  <c r="DX121" i="1"/>
  <c r="DW121" i="1"/>
  <c r="DV121" i="1"/>
  <c r="DU121" i="1"/>
  <c r="DZ120" i="1"/>
  <c r="DY120" i="1"/>
  <c r="DX120" i="1"/>
  <c r="DW120" i="1"/>
  <c r="DV120" i="1"/>
  <c r="DU120" i="1"/>
  <c r="DZ170" i="1"/>
  <c r="DY170" i="1"/>
  <c r="DX170" i="1"/>
  <c r="DW170" i="1"/>
  <c r="DV170" i="1"/>
  <c r="DU170" i="1"/>
  <c r="DZ119" i="1"/>
  <c r="DY119" i="1"/>
  <c r="DX119" i="1"/>
  <c r="DW119" i="1"/>
  <c r="DV119" i="1"/>
  <c r="DU119" i="1"/>
  <c r="DZ118" i="1"/>
  <c r="DY118" i="1"/>
  <c r="DX118" i="1"/>
  <c r="DW118" i="1"/>
  <c r="DV118" i="1"/>
  <c r="DU118" i="1"/>
  <c r="DZ117" i="1"/>
  <c r="DY117" i="1"/>
  <c r="DX117" i="1"/>
  <c r="DW117" i="1"/>
  <c r="DV117" i="1"/>
  <c r="DU117" i="1"/>
  <c r="DZ116" i="1"/>
  <c r="DY116" i="1"/>
  <c r="DX116" i="1"/>
  <c r="DW116" i="1"/>
  <c r="DV116" i="1"/>
  <c r="DU116" i="1"/>
  <c r="DZ161" i="1"/>
  <c r="DY161" i="1"/>
  <c r="DX161" i="1"/>
  <c r="DW161" i="1"/>
  <c r="DV161" i="1"/>
  <c r="DU161" i="1"/>
  <c r="DZ115" i="1"/>
  <c r="DY115" i="1"/>
  <c r="DX115" i="1"/>
  <c r="DW115" i="1"/>
  <c r="DV115" i="1"/>
  <c r="DU115" i="1"/>
  <c r="DZ114" i="1"/>
  <c r="DY114" i="1"/>
  <c r="DX114" i="1"/>
  <c r="DW114" i="1"/>
  <c r="DV114" i="1"/>
  <c r="DU114" i="1"/>
  <c r="DZ113" i="1"/>
  <c r="DY113" i="1"/>
  <c r="DX113" i="1"/>
  <c r="DW113" i="1"/>
  <c r="DV113" i="1"/>
  <c r="DU113" i="1"/>
  <c r="DZ112" i="1"/>
  <c r="DY112" i="1"/>
  <c r="DX112" i="1"/>
  <c r="DW112" i="1"/>
  <c r="DV112" i="1"/>
  <c r="DU112" i="1"/>
  <c r="DZ111" i="1"/>
  <c r="DY111" i="1"/>
  <c r="DX111" i="1"/>
  <c r="DW111" i="1"/>
  <c r="DV111" i="1"/>
  <c r="DU111" i="1"/>
  <c r="DZ151" i="1"/>
  <c r="DY151" i="1"/>
  <c r="DX151" i="1"/>
  <c r="DW151" i="1"/>
  <c r="DV151" i="1"/>
  <c r="DU151" i="1"/>
  <c r="DZ110" i="1"/>
  <c r="DY110" i="1"/>
  <c r="DX110" i="1"/>
  <c r="DW110" i="1"/>
  <c r="DV110" i="1"/>
  <c r="DU110" i="1"/>
  <c r="DZ109" i="1"/>
  <c r="DY109" i="1"/>
  <c r="DX109" i="1"/>
  <c r="DW109" i="1"/>
  <c r="DV109" i="1"/>
  <c r="DU109" i="1"/>
  <c r="DZ108" i="1"/>
  <c r="DY108" i="1"/>
  <c r="DX108" i="1"/>
  <c r="DW108" i="1"/>
  <c r="DV108" i="1"/>
  <c r="DU108" i="1"/>
  <c r="DZ107" i="1"/>
  <c r="DY107" i="1"/>
  <c r="DX107" i="1"/>
  <c r="DW107" i="1"/>
  <c r="DV107" i="1"/>
  <c r="DU107" i="1"/>
  <c r="DZ106" i="1"/>
  <c r="DY106" i="1"/>
  <c r="DX106" i="1"/>
  <c r="DW106" i="1"/>
  <c r="DV106" i="1"/>
  <c r="DU106" i="1"/>
  <c r="DZ105" i="1"/>
  <c r="DY105" i="1"/>
  <c r="DX105" i="1"/>
  <c r="DW105" i="1"/>
  <c r="DV105" i="1"/>
  <c r="DU105" i="1"/>
  <c r="DZ104" i="1"/>
  <c r="DY104" i="1"/>
  <c r="DX104" i="1"/>
  <c r="DW104" i="1"/>
  <c r="DV104" i="1"/>
  <c r="DU104" i="1"/>
  <c r="DZ103" i="1"/>
  <c r="DY103" i="1"/>
  <c r="DX103" i="1"/>
  <c r="DW103" i="1"/>
  <c r="DV103" i="1"/>
  <c r="DU103" i="1"/>
  <c r="DZ190" i="1"/>
  <c r="DY190" i="1"/>
  <c r="DX190" i="1"/>
  <c r="DW190" i="1"/>
  <c r="DV190" i="1"/>
  <c r="DU190" i="1"/>
  <c r="DZ184" i="1"/>
  <c r="DY184" i="1"/>
  <c r="DX184" i="1"/>
  <c r="DW184" i="1"/>
  <c r="DV184" i="1"/>
  <c r="DU184" i="1"/>
  <c r="DZ189" i="1"/>
  <c r="DY189" i="1"/>
  <c r="DX189" i="1"/>
  <c r="DW189" i="1"/>
  <c r="DV189" i="1"/>
  <c r="DU189" i="1"/>
  <c r="DZ188" i="1"/>
  <c r="DY188" i="1"/>
  <c r="DX188" i="1"/>
  <c r="DW188" i="1"/>
  <c r="DV188" i="1"/>
  <c r="DU188" i="1"/>
  <c r="DZ187" i="1"/>
  <c r="DY187" i="1"/>
  <c r="DX187" i="1"/>
  <c r="DW187" i="1"/>
  <c r="DV187" i="1"/>
  <c r="DU187" i="1"/>
  <c r="DZ186" i="1"/>
  <c r="DY186" i="1"/>
  <c r="DX186" i="1"/>
  <c r="DW186" i="1"/>
  <c r="DV186" i="1"/>
  <c r="DU186" i="1"/>
  <c r="DZ185" i="1"/>
  <c r="DY185" i="1"/>
  <c r="DX185" i="1"/>
  <c r="DW185" i="1"/>
  <c r="DV185" i="1"/>
  <c r="DU185" i="1"/>
  <c r="DZ181" i="1"/>
  <c r="DY181" i="1"/>
  <c r="DX181" i="1"/>
  <c r="DW181" i="1"/>
  <c r="DV181" i="1"/>
  <c r="DU181" i="1"/>
  <c r="DZ183" i="1"/>
  <c r="DY183" i="1"/>
  <c r="DX183" i="1"/>
  <c r="DW183" i="1"/>
  <c r="DV183" i="1"/>
  <c r="DU183" i="1"/>
  <c r="DZ182" i="1"/>
  <c r="DY182" i="1"/>
  <c r="DX182" i="1"/>
  <c r="DW182" i="1"/>
  <c r="DV182" i="1"/>
  <c r="DU182" i="1"/>
  <c r="DZ180" i="1"/>
  <c r="DY180" i="1"/>
  <c r="DX180" i="1"/>
  <c r="DW180" i="1"/>
  <c r="DV180" i="1"/>
  <c r="DU180" i="1"/>
  <c r="DZ122" i="1"/>
  <c r="DY122" i="1"/>
  <c r="DX122" i="1"/>
  <c r="DW122" i="1"/>
  <c r="DV122" i="1"/>
  <c r="DU122" i="1"/>
  <c r="DZ136" i="1"/>
  <c r="DY136" i="1"/>
  <c r="DX136" i="1"/>
  <c r="DW136" i="1"/>
  <c r="DV136" i="1"/>
  <c r="DU136" i="1"/>
  <c r="DZ45" i="1"/>
  <c r="DY45" i="1"/>
  <c r="DX45" i="1"/>
  <c r="DW45" i="1"/>
  <c r="DV45" i="1"/>
  <c r="DU45" i="1"/>
  <c r="DZ31" i="1"/>
  <c r="DY31" i="1"/>
  <c r="DX31" i="1"/>
  <c r="DW31" i="1"/>
  <c r="DV31" i="1"/>
  <c r="DU31" i="1"/>
  <c r="DZ58" i="1"/>
  <c r="DY58" i="1"/>
  <c r="DX58" i="1"/>
  <c r="DW58" i="1"/>
  <c r="DV58" i="1"/>
  <c r="DU58" i="1"/>
  <c r="DZ56" i="1"/>
  <c r="DY56" i="1"/>
  <c r="DX56" i="1"/>
  <c r="DW56" i="1"/>
  <c r="DV56" i="1"/>
  <c r="DU56" i="1"/>
  <c r="DZ57" i="1"/>
  <c r="DY57" i="1"/>
  <c r="DX57" i="1"/>
  <c r="DW57" i="1"/>
  <c r="DV57" i="1"/>
  <c r="DU57" i="1"/>
  <c r="DZ51" i="1"/>
  <c r="DY51" i="1"/>
  <c r="DX51" i="1"/>
  <c r="DW51" i="1"/>
  <c r="DV51" i="1"/>
  <c r="DU51" i="1"/>
  <c r="DZ50" i="1"/>
  <c r="DY50" i="1"/>
  <c r="DX50" i="1"/>
  <c r="DW50" i="1"/>
  <c r="DV50" i="1"/>
  <c r="DU50" i="1"/>
  <c r="DZ49" i="1"/>
  <c r="DY49" i="1"/>
  <c r="DX49" i="1"/>
  <c r="DW49" i="1"/>
  <c r="DV49" i="1"/>
  <c r="DU49" i="1"/>
  <c r="DZ48" i="1"/>
  <c r="DY48" i="1"/>
  <c r="DX48" i="1"/>
  <c r="DW48" i="1"/>
  <c r="DV48" i="1"/>
  <c r="DU48" i="1"/>
  <c r="DZ55" i="1"/>
  <c r="DY55" i="1"/>
  <c r="DX55" i="1"/>
  <c r="DW55" i="1"/>
  <c r="DV55" i="1"/>
  <c r="DU55" i="1"/>
  <c r="DZ47" i="1"/>
  <c r="DY47" i="1"/>
  <c r="DX47" i="1"/>
  <c r="DW47" i="1"/>
  <c r="DV47" i="1"/>
  <c r="DU47" i="1"/>
  <c r="DZ54" i="1"/>
  <c r="DY54" i="1"/>
  <c r="DX54" i="1"/>
  <c r="DW54" i="1"/>
  <c r="DV54" i="1"/>
  <c r="DU54" i="1"/>
  <c r="DZ53" i="1"/>
  <c r="DY53" i="1"/>
  <c r="DX53" i="1"/>
  <c r="DW53" i="1"/>
  <c r="DV53" i="1"/>
  <c r="DU53" i="1"/>
  <c r="DZ44" i="1"/>
  <c r="DY44" i="1"/>
  <c r="DX44" i="1"/>
  <c r="DW44" i="1"/>
  <c r="DV44" i="1"/>
  <c r="DU44" i="1"/>
  <c r="DZ52" i="1"/>
  <c r="DY52" i="1"/>
  <c r="DX52" i="1"/>
  <c r="DW52" i="1"/>
  <c r="DV52" i="1"/>
  <c r="DU52" i="1"/>
  <c r="DZ43" i="1"/>
  <c r="DY43" i="1"/>
  <c r="DX43" i="1"/>
  <c r="DW43" i="1"/>
  <c r="DV43" i="1"/>
  <c r="DU43" i="1"/>
  <c r="DZ38" i="1"/>
  <c r="DY38" i="1"/>
  <c r="DX38" i="1"/>
  <c r="DW38" i="1"/>
  <c r="DV38" i="1"/>
  <c r="DU38" i="1"/>
  <c r="DZ37" i="1"/>
  <c r="DY37" i="1"/>
  <c r="DX37" i="1"/>
  <c r="DW37" i="1"/>
  <c r="DV37" i="1"/>
  <c r="DU37" i="1"/>
  <c r="DZ36" i="1"/>
  <c r="DY36" i="1"/>
  <c r="DX36" i="1"/>
  <c r="DW36" i="1"/>
  <c r="DV36" i="1"/>
  <c r="DU36" i="1"/>
  <c r="DZ35" i="1"/>
  <c r="DY35" i="1"/>
  <c r="DX35" i="1"/>
  <c r="DW35" i="1"/>
  <c r="DV35" i="1"/>
  <c r="DU35" i="1"/>
  <c r="DZ30" i="1"/>
  <c r="DY30" i="1"/>
  <c r="DX30" i="1"/>
  <c r="DW30" i="1"/>
  <c r="DV30" i="1"/>
  <c r="DU30" i="1"/>
  <c r="DZ29" i="1"/>
  <c r="DY29" i="1"/>
  <c r="DX29" i="1"/>
  <c r="DW29" i="1"/>
  <c r="DV29" i="1"/>
  <c r="DU29" i="1"/>
  <c r="DZ28" i="1"/>
  <c r="DY28" i="1"/>
  <c r="DX28" i="1"/>
  <c r="DW28" i="1"/>
  <c r="DV28" i="1"/>
  <c r="DU28" i="1"/>
  <c r="DZ27" i="1"/>
  <c r="DY27" i="1"/>
  <c r="DX27" i="1"/>
  <c r="DW27" i="1"/>
  <c r="DV27" i="1"/>
  <c r="DU27" i="1"/>
  <c r="DZ26" i="1"/>
  <c r="DY26" i="1"/>
  <c r="DX26" i="1"/>
  <c r="DW26" i="1"/>
  <c r="DV26" i="1"/>
  <c r="DU26" i="1"/>
  <c r="DZ25" i="1"/>
  <c r="DY25" i="1"/>
  <c r="DX25" i="1"/>
  <c r="DW25" i="1"/>
  <c r="DV25" i="1"/>
  <c r="DU25" i="1"/>
  <c r="L25" i="1" s="1"/>
  <c r="DZ23" i="1"/>
  <c r="DY23" i="1"/>
  <c r="DX23" i="1"/>
  <c r="DW23" i="1"/>
  <c r="DV23" i="1"/>
  <c r="DU23" i="1"/>
  <c r="DZ20" i="1"/>
  <c r="DY20" i="1"/>
  <c r="DX20" i="1"/>
  <c r="DW20" i="1"/>
  <c r="DV20" i="1"/>
  <c r="DU20" i="1"/>
  <c r="DZ42" i="1"/>
  <c r="DY42" i="1"/>
  <c r="DX42" i="1"/>
  <c r="DW42" i="1"/>
  <c r="DV42" i="1"/>
  <c r="DU42" i="1"/>
  <c r="DZ41" i="1"/>
  <c r="DY41" i="1"/>
  <c r="DX41" i="1"/>
  <c r="DW41" i="1"/>
  <c r="DV41" i="1"/>
  <c r="DU41" i="1"/>
  <c r="L41" i="1" s="1"/>
  <c r="DZ24" i="1"/>
  <c r="DY24" i="1"/>
  <c r="DX24" i="1"/>
  <c r="DW24" i="1"/>
  <c r="DV24" i="1"/>
  <c r="DU24" i="1"/>
  <c r="DZ34" i="1"/>
  <c r="DY34" i="1"/>
  <c r="DX34" i="1"/>
  <c r="DW34" i="1"/>
  <c r="DV34" i="1"/>
  <c r="DU34" i="1"/>
  <c r="DZ33" i="1"/>
  <c r="DY33" i="1"/>
  <c r="DX33" i="1"/>
  <c r="DW33" i="1"/>
  <c r="DV33" i="1"/>
  <c r="DU33" i="1"/>
  <c r="DZ17" i="1"/>
  <c r="DY17" i="1"/>
  <c r="DX17" i="1"/>
  <c r="DW17" i="1"/>
  <c r="DV17" i="1"/>
  <c r="DU17" i="1"/>
  <c r="L17" i="1" s="1"/>
  <c r="DZ22" i="1"/>
  <c r="DY22" i="1"/>
  <c r="DX22" i="1"/>
  <c r="DW22" i="1"/>
  <c r="DV22" i="1"/>
  <c r="DU22" i="1"/>
  <c r="DZ19" i="1"/>
  <c r="DY19" i="1"/>
  <c r="DX19" i="1"/>
  <c r="DW19" i="1"/>
  <c r="DV19" i="1"/>
  <c r="DU19" i="1"/>
  <c r="DZ40" i="1"/>
  <c r="DY40" i="1"/>
  <c r="DX40" i="1"/>
  <c r="DW40" i="1"/>
  <c r="DV40" i="1"/>
  <c r="DU40" i="1"/>
  <c r="DZ21" i="1"/>
  <c r="DY21" i="1"/>
  <c r="DX21" i="1"/>
  <c r="DW21" i="1"/>
  <c r="DV21" i="1"/>
  <c r="DU21" i="1"/>
  <c r="L21" i="1" s="1"/>
  <c r="DZ39" i="1"/>
  <c r="DY39" i="1"/>
  <c r="DX39" i="1"/>
  <c r="DW39" i="1"/>
  <c r="DV39" i="1"/>
  <c r="DU39" i="1"/>
  <c r="DZ18" i="1"/>
  <c r="DY18" i="1"/>
  <c r="DX18" i="1"/>
  <c r="DW18" i="1"/>
  <c r="DV18" i="1"/>
  <c r="DU18" i="1"/>
  <c r="DZ32" i="1"/>
  <c r="DY32" i="1"/>
  <c r="DX32" i="1"/>
  <c r="DW32" i="1"/>
  <c r="DV32" i="1"/>
  <c r="DU32" i="1"/>
  <c r="DZ46" i="1"/>
  <c r="DY46" i="1"/>
  <c r="DX46" i="1"/>
  <c r="DW46" i="1"/>
  <c r="DV46" i="1"/>
  <c r="DU46" i="1"/>
  <c r="L46" i="1" s="1"/>
  <c r="K13" i="1"/>
  <c r="DZ13" i="1"/>
  <c r="DY13" i="1"/>
  <c r="DX13" i="1"/>
  <c r="DW13" i="1"/>
  <c r="DV13" i="1"/>
  <c r="DU13" i="1"/>
  <c r="L13" i="1" s="1"/>
  <c r="BX14" i="1"/>
  <c r="BO14" i="1"/>
  <c r="BK14" i="1"/>
  <c r="AR14" i="1"/>
  <c r="AQ14" i="1"/>
  <c r="AP14" i="1"/>
  <c r="AN14" i="1"/>
  <c r="AL14" i="1"/>
  <c r="AJ14" i="1"/>
  <c r="AA14" i="1"/>
  <c r="N14" i="1"/>
  <c r="L29" i="1" l="1"/>
  <c r="DT29" i="1" s="1"/>
  <c r="L44" i="1"/>
  <c r="DT44" i="1" s="1"/>
  <c r="L51" i="1"/>
  <c r="DT51" i="1" s="1"/>
  <c r="L37" i="1"/>
  <c r="DT37" i="1" s="1"/>
  <c r="L55" i="1"/>
  <c r="DT55" i="1" s="1"/>
  <c r="L31" i="1"/>
  <c r="DT31" i="1" s="1"/>
  <c r="L181" i="1"/>
  <c r="DT181" i="1" s="1"/>
  <c r="L188" i="1"/>
  <c r="DT188" i="1" s="1"/>
  <c r="L107" i="1"/>
  <c r="DT107" i="1" s="1"/>
  <c r="L151" i="1"/>
  <c r="DT151" i="1" s="1"/>
  <c r="L114" i="1"/>
  <c r="DT114" i="1" s="1"/>
  <c r="L117" i="1"/>
  <c r="DT117" i="1" s="1"/>
  <c r="L120" i="1"/>
  <c r="DT120" i="1" s="1"/>
  <c r="L125" i="1"/>
  <c r="DT125" i="1" s="1"/>
  <c r="L129" i="1"/>
  <c r="DT129" i="1" s="1"/>
  <c r="L133" i="1"/>
  <c r="DT133" i="1" s="1"/>
  <c r="L138" i="1"/>
  <c r="DT138" i="1" s="1"/>
  <c r="L142" i="1"/>
  <c r="DT142" i="1" s="1"/>
  <c r="L146" i="1"/>
  <c r="DT146" i="1" s="1"/>
  <c r="L150" i="1"/>
  <c r="DT150" i="1" s="1"/>
  <c r="L155" i="1"/>
  <c r="DT155" i="1" s="1"/>
  <c r="L159" i="1"/>
  <c r="DT159" i="1" s="1"/>
  <c r="L164" i="1"/>
  <c r="DT164" i="1" s="1"/>
  <c r="L168" i="1"/>
  <c r="DT168" i="1" s="1"/>
  <c r="L173" i="1"/>
  <c r="DT173" i="1" s="1"/>
  <c r="DT46" i="1"/>
  <c r="DT17" i="1"/>
  <c r="DT25" i="1"/>
  <c r="L122" i="1"/>
  <c r="DT122" i="1"/>
  <c r="DT21" i="1"/>
  <c r="DT41" i="1"/>
  <c r="DT130" i="1"/>
  <c r="L97" i="1"/>
  <c r="DT97" i="1" s="1"/>
  <c r="L177" i="1"/>
  <c r="DT177" i="1" s="1"/>
  <c r="L79" i="1"/>
  <c r="DT79" i="1" s="1"/>
  <c r="L83" i="1"/>
  <c r="DT83" i="1" s="1"/>
  <c r="L86" i="1"/>
  <c r="DT86" i="1" s="1"/>
  <c r="L64" i="1"/>
  <c r="DT64" i="1" s="1"/>
  <c r="L68" i="1"/>
  <c r="DT68" i="1" s="1"/>
  <c r="L72" i="1"/>
  <c r="DT72" i="1" s="1"/>
  <c r="L76" i="1"/>
  <c r="DT76" i="1" s="1"/>
  <c r="L88" i="1"/>
  <c r="DT88" i="1" s="1"/>
  <c r="L92" i="1"/>
  <c r="DT92" i="1" s="1"/>
  <c r="L96" i="1"/>
  <c r="DT96" i="1" s="1"/>
  <c r="L193" i="1"/>
  <c r="DT193" i="1" s="1"/>
  <c r="L98" i="1"/>
  <c r="DT98" i="1" s="1"/>
  <c r="L197" i="1"/>
  <c r="DT197" i="1" s="1"/>
  <c r="L199" i="1"/>
  <c r="DT199" i="1" s="1"/>
  <c r="L231" i="1"/>
  <c r="DT231" i="1" s="1"/>
  <c r="L202" i="1"/>
  <c r="DT202" i="1" s="1"/>
  <c r="L206" i="1"/>
  <c r="DT206" i="1" s="1"/>
  <c r="L207" i="1"/>
  <c r="DT207" i="1" s="1"/>
  <c r="L211" i="1"/>
  <c r="DT211" i="1" s="1"/>
  <c r="L215" i="1"/>
  <c r="DT215" i="1" s="1"/>
  <c r="L218" i="1"/>
  <c r="DT218" i="1" s="1"/>
  <c r="L235" i="1"/>
  <c r="DT235" i="1" s="1"/>
  <c r="L224" i="1"/>
  <c r="DT224" i="1" s="1"/>
  <c r="L239" i="1"/>
  <c r="DT239" i="1" s="1"/>
  <c r="L243" i="1"/>
  <c r="DT243" i="1" s="1"/>
  <c r="L226" i="1"/>
  <c r="DT226" i="1" s="1"/>
  <c r="L252" i="1"/>
  <c r="DT252" i="1" s="1"/>
  <c r="L256" i="1"/>
  <c r="DT256" i="1" s="1"/>
  <c r="L260" i="1"/>
  <c r="DT260" i="1" s="1"/>
  <c r="L264" i="1"/>
  <c r="DT264" i="1" s="1"/>
  <c r="L270" i="1"/>
  <c r="DT270" i="1" s="1"/>
  <c r="L273" i="1"/>
  <c r="DT273" i="1" s="1"/>
  <c r="L277" i="1"/>
  <c r="DT277" i="1" s="1"/>
  <c r="L281" i="1"/>
  <c r="DT281" i="1" s="1"/>
  <c r="L285" i="1"/>
  <c r="DT285" i="1" s="1"/>
  <c r="L289" i="1"/>
  <c r="DT289" i="1" s="1"/>
  <c r="L295" i="1"/>
  <c r="DT295" i="1" s="1"/>
  <c r="L299" i="1"/>
  <c r="DT299" i="1" s="1"/>
  <c r="L303" i="1"/>
  <c r="DT303" i="1" s="1"/>
  <c r="L307" i="1"/>
  <c r="DT307" i="1" s="1"/>
  <c r="L311" i="1"/>
  <c r="DT311" i="1" s="1"/>
  <c r="L315" i="1"/>
  <c r="DT315" i="1" s="1"/>
  <c r="L319" i="1"/>
  <c r="DT319" i="1" s="1"/>
  <c r="L323" i="1"/>
  <c r="DT323" i="1" s="1"/>
  <c r="L327" i="1"/>
  <c r="DT327" i="1" s="1"/>
  <c r="L103" i="1"/>
  <c r="DT103" i="1" s="1"/>
  <c r="L111" i="1"/>
  <c r="DT111" i="1" s="1"/>
  <c r="L115" i="1"/>
  <c r="DT115" i="1" s="1"/>
  <c r="L118" i="1"/>
  <c r="DT118" i="1" s="1"/>
  <c r="L121" i="1"/>
  <c r="DT121" i="1" s="1"/>
  <c r="L126" i="1"/>
  <c r="DT126" i="1" s="1"/>
  <c r="L130" i="1"/>
  <c r="L134" i="1"/>
  <c r="DT134" i="1" s="1"/>
  <c r="L139" i="1"/>
  <c r="DT139" i="1" s="1"/>
  <c r="L143" i="1"/>
  <c r="DT143" i="1" s="1"/>
  <c r="L147" i="1"/>
  <c r="DT147" i="1" s="1"/>
  <c r="L152" i="1"/>
  <c r="DT152" i="1" s="1"/>
  <c r="L156" i="1"/>
  <c r="DT156" i="1" s="1"/>
  <c r="L162" i="1"/>
  <c r="DT162" i="1" s="1"/>
  <c r="L165" i="1"/>
  <c r="DT165" i="1" s="1"/>
  <c r="L169" i="1"/>
  <c r="DT169" i="1" s="1"/>
  <c r="L174" i="1"/>
  <c r="DT174" i="1" s="1"/>
  <c r="L178" i="1"/>
  <c r="DT178" i="1" s="1"/>
  <c r="L108" i="1"/>
  <c r="DT108" i="1" s="1"/>
  <c r="L40" i="1"/>
  <c r="DT40" i="1" s="1"/>
  <c r="L24" i="1"/>
  <c r="DT24" i="1" s="1"/>
  <c r="L28" i="1"/>
  <c r="DT28" i="1" s="1"/>
  <c r="L36" i="1"/>
  <c r="DT36" i="1" s="1"/>
  <c r="L52" i="1"/>
  <c r="DT52" i="1" s="1"/>
  <c r="L47" i="1"/>
  <c r="DT47" i="1" s="1"/>
  <c r="L50" i="1"/>
  <c r="DT50" i="1" s="1"/>
  <c r="L58" i="1"/>
  <c r="DT58" i="1" s="1"/>
  <c r="L136" i="1"/>
  <c r="DT136" i="1" s="1"/>
  <c r="L183" i="1"/>
  <c r="DT183" i="1" s="1"/>
  <c r="L187" i="1"/>
  <c r="DT187" i="1" s="1"/>
  <c r="L190" i="1"/>
  <c r="DT190" i="1" s="1"/>
  <c r="L106" i="1"/>
  <c r="DT106" i="1" s="1"/>
  <c r="L110" i="1"/>
  <c r="DT110" i="1" s="1"/>
  <c r="L113" i="1"/>
  <c r="DT113" i="1" s="1"/>
  <c r="L116" i="1"/>
  <c r="DT116" i="1" s="1"/>
  <c r="L170" i="1"/>
  <c r="DT170" i="1" s="1"/>
  <c r="L124" i="1"/>
  <c r="DT124" i="1" s="1"/>
  <c r="L128" i="1"/>
  <c r="DT128" i="1" s="1"/>
  <c r="L132" i="1"/>
  <c r="DT132" i="1" s="1"/>
  <c r="L137" i="1"/>
  <c r="DT137" i="1" s="1"/>
  <c r="L141" i="1"/>
  <c r="DT141" i="1" s="1"/>
  <c r="L145" i="1"/>
  <c r="DT145" i="1" s="1"/>
  <c r="L149" i="1"/>
  <c r="DT149" i="1" s="1"/>
  <c r="L154" i="1"/>
  <c r="DT154" i="1" s="1"/>
  <c r="L158" i="1"/>
  <c r="DT158" i="1" s="1"/>
  <c r="L163" i="1"/>
  <c r="DT163" i="1" s="1"/>
  <c r="L167" i="1"/>
  <c r="DT167" i="1" s="1"/>
  <c r="L172" i="1"/>
  <c r="DT172" i="1" s="1"/>
  <c r="L176" i="1"/>
  <c r="DT176" i="1" s="1"/>
  <c r="L77" i="1"/>
  <c r="DT77" i="1" s="1"/>
  <c r="L82" i="1"/>
  <c r="DT82" i="1" s="1"/>
  <c r="L61" i="1"/>
  <c r="DT61" i="1" s="1"/>
  <c r="L63" i="1"/>
  <c r="DT63" i="1" s="1"/>
  <c r="L67" i="1"/>
  <c r="DT67" i="1" s="1"/>
  <c r="L71" i="1"/>
  <c r="DT71" i="1" s="1"/>
  <c r="L75" i="1"/>
  <c r="DT75" i="1" s="1"/>
  <c r="L85" i="1"/>
  <c r="DT85" i="1" s="1"/>
  <c r="L91" i="1"/>
  <c r="DT91" i="1" s="1"/>
  <c r="L95" i="1"/>
  <c r="DT95" i="1" s="1"/>
  <c r="L192" i="1"/>
  <c r="DT192" i="1" s="1"/>
  <c r="L196" i="1"/>
  <c r="DT196" i="1" s="1"/>
  <c r="L227" i="1"/>
  <c r="DT227" i="1" s="1"/>
  <c r="L198" i="1"/>
  <c r="DT198" i="1" s="1"/>
  <c r="L230" i="1"/>
  <c r="DT230" i="1" s="1"/>
  <c r="L201" i="1"/>
  <c r="DT201" i="1" s="1"/>
  <c r="L205" i="1"/>
  <c r="DT205" i="1" s="1"/>
  <c r="L234" i="1"/>
  <c r="DT234" i="1" s="1"/>
  <c r="L210" i="1"/>
  <c r="DT210" i="1" s="1"/>
  <c r="L214" i="1"/>
  <c r="DT214" i="1" s="1"/>
  <c r="L217" i="1"/>
  <c r="DT217" i="1" s="1"/>
  <c r="L221" i="1"/>
  <c r="DT221" i="1" s="1"/>
  <c r="L223" i="1"/>
  <c r="DT223" i="1" s="1"/>
  <c r="L238" i="1"/>
  <c r="DT238" i="1" s="1"/>
  <c r="L242" i="1"/>
  <c r="DT242" i="1" s="1"/>
  <c r="L248" i="1"/>
  <c r="DT248" i="1" s="1"/>
  <c r="L251" i="1"/>
  <c r="DT251" i="1" s="1"/>
  <c r="L255" i="1"/>
  <c r="DT255" i="1" s="1"/>
  <c r="L259" i="1"/>
  <c r="DT259" i="1" s="1"/>
  <c r="L263" i="1"/>
  <c r="DT263" i="1" s="1"/>
  <c r="L269" i="1"/>
  <c r="DT269" i="1" s="1"/>
  <c r="L272" i="1"/>
  <c r="DT272" i="1" s="1"/>
  <c r="L276" i="1"/>
  <c r="DT276" i="1" s="1"/>
  <c r="L280" i="1"/>
  <c r="DT280" i="1" s="1"/>
  <c r="L284" i="1"/>
  <c r="DT284" i="1" s="1"/>
  <c r="L288" i="1"/>
  <c r="DT288" i="1" s="1"/>
  <c r="L294" i="1"/>
  <c r="DT294" i="1" s="1"/>
  <c r="L298" i="1"/>
  <c r="DT298" i="1" s="1"/>
  <c r="L302" i="1"/>
  <c r="DT302" i="1" s="1"/>
  <c r="L306" i="1"/>
  <c r="DT306" i="1" s="1"/>
  <c r="L310" i="1"/>
  <c r="DT310" i="1" s="1"/>
  <c r="L314" i="1"/>
  <c r="DT314" i="1" s="1"/>
  <c r="L318" i="1"/>
  <c r="DT318" i="1" s="1"/>
  <c r="L322" i="1"/>
  <c r="DT322" i="1" s="1"/>
  <c r="L326" i="1"/>
  <c r="DT326" i="1" s="1"/>
  <c r="L290" i="1"/>
  <c r="DT290" i="1" s="1"/>
  <c r="L22" i="1"/>
  <c r="DT22" i="1" s="1"/>
  <c r="L30" i="1"/>
  <c r="DT30" i="1" s="1"/>
  <c r="L38" i="1"/>
  <c r="DT38" i="1" s="1"/>
  <c r="L53" i="1"/>
  <c r="DT53" i="1" s="1"/>
  <c r="L48" i="1"/>
  <c r="DT48" i="1" s="1"/>
  <c r="L57" i="1"/>
  <c r="DT57" i="1" s="1"/>
  <c r="L45" i="1"/>
  <c r="DT45" i="1" s="1"/>
  <c r="L39" i="1"/>
  <c r="DT39" i="1" s="1"/>
  <c r="L23" i="1"/>
  <c r="DT23" i="1" s="1"/>
  <c r="L18" i="1"/>
  <c r="DT18" i="1" s="1"/>
  <c r="L34" i="1"/>
  <c r="DT34" i="1" s="1"/>
  <c r="L27" i="1"/>
  <c r="DT27" i="1" s="1"/>
  <c r="L43" i="1"/>
  <c r="DT43" i="1" s="1"/>
  <c r="L49" i="1"/>
  <c r="DT49" i="1" s="1"/>
  <c r="L186" i="1"/>
  <c r="DT186" i="1" s="1"/>
  <c r="L105" i="1"/>
  <c r="DT105" i="1" s="1"/>
  <c r="L109" i="1"/>
  <c r="DT109" i="1" s="1"/>
  <c r="L112" i="1"/>
  <c r="DT112" i="1" s="1"/>
  <c r="L161" i="1"/>
  <c r="DT161" i="1" s="1"/>
  <c r="L119" i="1"/>
  <c r="DT119" i="1" s="1"/>
  <c r="L123" i="1"/>
  <c r="DT123" i="1" s="1"/>
  <c r="L127" i="1"/>
  <c r="DT127" i="1" s="1"/>
  <c r="L131" i="1"/>
  <c r="DT131" i="1" s="1"/>
  <c r="L135" i="1"/>
  <c r="DT135" i="1" s="1"/>
  <c r="L140" i="1"/>
  <c r="DT140" i="1" s="1"/>
  <c r="L144" i="1"/>
  <c r="DT144" i="1" s="1"/>
  <c r="L148" i="1"/>
  <c r="DT148" i="1" s="1"/>
  <c r="L153" i="1"/>
  <c r="DT153" i="1" s="1"/>
  <c r="L157" i="1"/>
  <c r="DT157" i="1" s="1"/>
  <c r="L160" i="1"/>
  <c r="DT160" i="1" s="1"/>
  <c r="L166" i="1"/>
  <c r="DT166" i="1" s="1"/>
  <c r="L171" i="1"/>
  <c r="DT171" i="1" s="1"/>
  <c r="L175" i="1"/>
  <c r="DT175" i="1" s="1"/>
  <c r="L179" i="1"/>
  <c r="DT179" i="1" s="1"/>
  <c r="L81" i="1"/>
  <c r="DT81" i="1" s="1"/>
  <c r="L60" i="1"/>
  <c r="DT60" i="1" s="1"/>
  <c r="L62" i="1"/>
  <c r="DT62" i="1" s="1"/>
  <c r="L66" i="1"/>
  <c r="DT66" i="1" s="1"/>
  <c r="L70" i="1"/>
  <c r="DT70" i="1" s="1"/>
  <c r="L74" i="1"/>
  <c r="DT74" i="1" s="1"/>
  <c r="L84" i="1"/>
  <c r="DT84" i="1" s="1"/>
  <c r="L90" i="1"/>
  <c r="DT90" i="1" s="1"/>
  <c r="L94" i="1"/>
  <c r="DT94" i="1" s="1"/>
  <c r="L99" i="1"/>
  <c r="DT99" i="1" s="1"/>
  <c r="L191" i="1"/>
  <c r="DT191" i="1" s="1"/>
  <c r="L101" i="1"/>
  <c r="DT101" i="1" s="1"/>
  <c r="L247" i="1"/>
  <c r="DT247" i="1" s="1"/>
  <c r="L229" i="1"/>
  <c r="DT229" i="1" s="1"/>
  <c r="L268" i="1"/>
  <c r="DT268" i="1" s="1"/>
  <c r="L204" i="1"/>
  <c r="DT204" i="1" s="1"/>
  <c r="L233" i="1"/>
  <c r="DT233" i="1" s="1"/>
  <c r="L209" i="1"/>
  <c r="DT209" i="1" s="1"/>
  <c r="L213" i="1"/>
  <c r="DT213" i="1" s="1"/>
  <c r="L216" i="1"/>
  <c r="DT216" i="1" s="1"/>
  <c r="L220" i="1"/>
  <c r="DT220" i="1" s="1"/>
  <c r="L222" i="1"/>
  <c r="DT222" i="1" s="1"/>
  <c r="L237" i="1"/>
  <c r="DT237" i="1" s="1"/>
  <c r="L241" i="1"/>
  <c r="DT241" i="1" s="1"/>
  <c r="L245" i="1"/>
  <c r="DT245" i="1" s="1"/>
  <c r="L250" i="1"/>
  <c r="DT250" i="1" s="1"/>
  <c r="L254" i="1"/>
  <c r="DT254" i="1" s="1"/>
  <c r="L258" i="1"/>
  <c r="DT258" i="1" s="1"/>
  <c r="L262" i="1"/>
  <c r="DT262" i="1" s="1"/>
  <c r="L266" i="1"/>
  <c r="DT266" i="1" s="1"/>
  <c r="L271" i="1"/>
  <c r="DT271" i="1" s="1"/>
  <c r="L275" i="1"/>
  <c r="DT275" i="1" s="1"/>
  <c r="L279" i="1"/>
  <c r="DT279" i="1" s="1"/>
  <c r="L283" i="1"/>
  <c r="DT283" i="1" s="1"/>
  <c r="L287" i="1"/>
  <c r="DT287" i="1" s="1"/>
  <c r="L293" i="1"/>
  <c r="DT293" i="1" s="1"/>
  <c r="L297" i="1"/>
  <c r="DT297" i="1" s="1"/>
  <c r="L301" i="1"/>
  <c r="DT301" i="1" s="1"/>
  <c r="L305" i="1"/>
  <c r="DT305" i="1" s="1"/>
  <c r="L309" i="1"/>
  <c r="DT309" i="1" s="1"/>
  <c r="L313" i="1"/>
  <c r="DT313" i="1" s="1"/>
  <c r="L317" i="1"/>
  <c r="DT317" i="1" s="1"/>
  <c r="L321" i="1"/>
  <c r="DT321" i="1" s="1"/>
  <c r="L325" i="1"/>
  <c r="DT325" i="1" s="1"/>
  <c r="L329" i="1"/>
  <c r="DT329" i="1" s="1"/>
  <c r="L104" i="1"/>
  <c r="DT104" i="1" s="1"/>
  <c r="L33" i="1"/>
  <c r="DT33" i="1" s="1"/>
  <c r="L42" i="1"/>
  <c r="DT42" i="1" s="1"/>
  <c r="L19" i="1"/>
  <c r="DT19" i="1" s="1"/>
  <c r="L20" i="1"/>
  <c r="DT20" i="1" s="1"/>
  <c r="L35" i="1"/>
  <c r="DT35" i="1" s="1"/>
  <c r="L54" i="1"/>
  <c r="DT54" i="1" s="1"/>
  <c r="L56" i="1"/>
  <c r="DT56" i="1" s="1"/>
  <c r="L182" i="1"/>
  <c r="DT182" i="1" s="1"/>
  <c r="L184" i="1"/>
  <c r="DT184" i="1" s="1"/>
  <c r="L32" i="1"/>
  <c r="DT32" i="1" s="1"/>
  <c r="L26" i="1"/>
  <c r="DT26" i="1" s="1"/>
  <c r="L180" i="1"/>
  <c r="DT180" i="1" s="1"/>
  <c r="L185" i="1"/>
  <c r="DT185" i="1" s="1"/>
  <c r="L189" i="1"/>
  <c r="DT189" i="1" s="1"/>
  <c r="L80" i="1"/>
  <c r="DT80" i="1" s="1"/>
  <c r="L59" i="1"/>
  <c r="DT59" i="1" s="1"/>
  <c r="L87" i="1"/>
  <c r="DT87" i="1" s="1"/>
  <c r="L65" i="1"/>
  <c r="DT65" i="1" s="1"/>
  <c r="L69" i="1"/>
  <c r="DT69" i="1" s="1"/>
  <c r="L73" i="1"/>
  <c r="DT73" i="1" s="1"/>
  <c r="L78" i="1"/>
  <c r="DT78" i="1" s="1"/>
  <c r="L89" i="1"/>
  <c r="DT89" i="1" s="1"/>
  <c r="L93" i="1"/>
  <c r="DT93" i="1" s="1"/>
  <c r="L195" i="1"/>
  <c r="DT195" i="1" s="1"/>
  <c r="L194" i="1"/>
  <c r="DT194" i="1" s="1"/>
  <c r="L100" i="1"/>
  <c r="DT100" i="1" s="1"/>
  <c r="L246" i="1"/>
  <c r="DT246" i="1" s="1"/>
  <c r="L228" i="1"/>
  <c r="DT228" i="1" s="1"/>
  <c r="L200" i="1"/>
  <c r="DT200" i="1" s="1"/>
  <c r="L203" i="1"/>
  <c r="DT203" i="1" s="1"/>
  <c r="L232" i="1"/>
  <c r="DT232" i="1" s="1"/>
  <c r="L208" i="1"/>
  <c r="DT208" i="1" s="1"/>
  <c r="L212" i="1"/>
  <c r="DT212" i="1" s="1"/>
  <c r="L291" i="1"/>
  <c r="DT291" i="1" s="1"/>
  <c r="L219" i="1"/>
  <c r="DT219" i="1" s="1"/>
  <c r="L236" i="1"/>
  <c r="DT236" i="1" s="1"/>
  <c r="L225" i="1"/>
  <c r="DT225" i="1" s="1"/>
  <c r="L240" i="1"/>
  <c r="DT240" i="1" s="1"/>
  <c r="L244" i="1"/>
  <c r="DT244" i="1" s="1"/>
  <c r="L249" i="1"/>
  <c r="DT249" i="1" s="1"/>
  <c r="L253" i="1"/>
  <c r="DT253" i="1" s="1"/>
  <c r="L257" i="1"/>
  <c r="DT257" i="1" s="1"/>
  <c r="L261" i="1"/>
  <c r="DT261" i="1" s="1"/>
  <c r="L265" i="1"/>
  <c r="DT265" i="1" s="1"/>
  <c r="L267" i="1"/>
  <c r="DT267" i="1" s="1"/>
  <c r="L274" i="1"/>
  <c r="DT274" i="1" s="1"/>
  <c r="L278" i="1"/>
  <c r="DT278" i="1" s="1"/>
  <c r="L282" i="1"/>
  <c r="DT282" i="1" s="1"/>
  <c r="L286" i="1"/>
  <c r="DT286" i="1" s="1"/>
  <c r="L292" i="1"/>
  <c r="DT292" i="1" s="1"/>
  <c r="L296" i="1"/>
  <c r="DT296" i="1" s="1"/>
  <c r="L300" i="1"/>
  <c r="DT300" i="1" s="1"/>
  <c r="L304" i="1"/>
  <c r="DT304" i="1" s="1"/>
  <c r="L308" i="1"/>
  <c r="DT308" i="1" s="1"/>
  <c r="L312" i="1"/>
  <c r="DT312" i="1" s="1"/>
  <c r="L316" i="1"/>
  <c r="DT316" i="1" s="1"/>
  <c r="L320" i="1"/>
  <c r="DT320" i="1" s="1"/>
  <c r="L324" i="1"/>
  <c r="DT324" i="1" s="1"/>
  <c r="L328" i="1"/>
  <c r="DT328" i="1" s="1"/>
  <c r="DZ10" i="1" l="1"/>
  <c r="DY10" i="1"/>
  <c r="DX10" i="1"/>
  <c r="DW10" i="1"/>
  <c r="DV10" i="1"/>
  <c r="DU10" i="1"/>
  <c r="DZ9" i="1"/>
  <c r="DY9" i="1"/>
  <c r="DX9" i="1"/>
  <c r="DW9" i="1"/>
  <c r="DV9" i="1"/>
  <c r="DU9" i="1"/>
  <c r="DZ8" i="1"/>
  <c r="DY8" i="1"/>
  <c r="DX8" i="1"/>
  <c r="DW8" i="1"/>
  <c r="DV8" i="1"/>
  <c r="DU8" i="1"/>
</calcChain>
</file>

<file path=xl/connections.xml><?xml version="1.0" encoding="utf-8"?>
<connections xmlns="http://schemas.openxmlformats.org/spreadsheetml/2006/main">
  <connection id="1" name="str_config_103_20160117A" type="6" refreshedVersion="3" background="1" saveData="1">
    <textPr codePage="65001" sourceFile="C:\Code\mysql\extraction\str_config_103_20160117A.txt">
      <textFields count="84">
        <textField type="MDY"/>
        <textField/>
        <textField/>
        <textField/>
        <textField/>
        <textField/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tr_config_new_67_109thru110_20160213A" type="6" refreshedVersion="3" background="1" saveData="1">
    <textPr codePage="65001" sourceFile="C:\Code\mysql\extraction\str_config_new_67_109thru110_20160213A.txt">
      <textFields count="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<sst xmlns="http://schemas.openxmlformats.org/spreadsheetml/2006/main" count="12102" uniqueCount="923">
  <si>
    <t>NA</t>
  </si>
  <si>
    <t>GD</t>
  </si>
  <si>
    <t>Denmark</t>
  </si>
  <si>
    <t>Germany</t>
  </si>
  <si>
    <t>France</t>
  </si>
  <si>
    <t>England</t>
  </si>
  <si>
    <t>Scotland</t>
  </si>
  <si>
    <t>Italy</t>
  </si>
  <si>
    <t>French</t>
  </si>
  <si>
    <t>Austria</t>
  </si>
  <si>
    <t>United Kingdom</t>
  </si>
  <si>
    <t>Moore</t>
  </si>
  <si>
    <t>Ireland</t>
  </si>
  <si>
    <t>Rooney</t>
  </si>
  <si>
    <t>Spain</t>
  </si>
  <si>
    <t>Ulster</t>
  </si>
  <si>
    <t>McCracken</t>
  </si>
  <si>
    <t>Northern Ireland</t>
  </si>
  <si>
    <t>Taggart</t>
  </si>
  <si>
    <t>Sweeney</t>
  </si>
  <si>
    <t>McWilliams</t>
  </si>
  <si>
    <t>Robinson</t>
  </si>
  <si>
    <t>Fitzpatrick</t>
  </si>
  <si>
    <t>Henderson</t>
  </si>
  <si>
    <t>Gomez</t>
  </si>
  <si>
    <t>NC_West</t>
  </si>
  <si>
    <t>Neuman</t>
  </si>
  <si>
    <t>Johnson</t>
  </si>
  <si>
    <t>Schultz</t>
  </si>
  <si>
    <t>zUnkName</t>
  </si>
  <si>
    <t>R1b-L21</t>
  </si>
  <si>
    <t>R1b-M269</t>
  </si>
  <si>
    <t>R1b-P312</t>
  </si>
  <si>
    <t>R1b-U106</t>
  </si>
  <si>
    <t>R1b-L21&gt;Z253</t>
  </si>
  <si>
    <t>R1b-U106&gt;Z381&gt;Z307</t>
  </si>
  <si>
    <t>R1b-U106&gt;Z381&gt;Z326</t>
  </si>
  <si>
    <t>R1b-U106&gt;Z301&gt;Z331</t>
  </si>
  <si>
    <t>L21</t>
  </si>
  <si>
    <t>R1b-L21&gt;DF13&gt;CTS3386</t>
  </si>
  <si>
    <t>Grant</t>
  </si>
  <si>
    <t>Scottish</t>
  </si>
  <si>
    <t>MacDonald</t>
  </si>
  <si>
    <t>Irish</t>
  </si>
  <si>
    <t>Sharp</t>
  </si>
  <si>
    <t>Wales</t>
  </si>
  <si>
    <t>Clark</t>
  </si>
  <si>
    <t>Nichols</t>
  </si>
  <si>
    <t>Morris</t>
  </si>
  <si>
    <t>O'Brien</t>
  </si>
  <si>
    <t>Wilson</t>
  </si>
  <si>
    <t>R1b-L21&gt;DF13</t>
  </si>
  <si>
    <t>Bradshaw</t>
  </si>
  <si>
    <t>Kennedy</t>
  </si>
  <si>
    <t>Daugherty</t>
  </si>
  <si>
    <t>Brennan</t>
  </si>
  <si>
    <t>R1b-L21&gt;DF49&gt;M222</t>
  </si>
  <si>
    <t>Clarke</t>
  </si>
  <si>
    <t>Dolan</t>
  </si>
  <si>
    <t>Kane</t>
  </si>
  <si>
    <t>R1b-L21&gt;DF49&gt;M222&gt;A725</t>
  </si>
  <si>
    <t>R1b-L21&gt;DF49&gt;M222&gt;DF105</t>
  </si>
  <si>
    <t>Fitzgerald</t>
  </si>
  <si>
    <t>Kelly</t>
  </si>
  <si>
    <t>Butler</t>
  </si>
  <si>
    <t>Sinclair</t>
  </si>
  <si>
    <t>Ferguson</t>
  </si>
  <si>
    <t>Currie</t>
  </si>
  <si>
    <t>Davis</t>
  </si>
  <si>
    <t>McMillan</t>
  </si>
  <si>
    <t>McMeans</t>
  </si>
  <si>
    <t>McDonald</t>
  </si>
  <si>
    <t>Reynolds</t>
  </si>
  <si>
    <t>Reed</t>
  </si>
  <si>
    <t>McMullen</t>
  </si>
  <si>
    <t>Smith</t>
  </si>
  <si>
    <t>Byrne</t>
  </si>
  <si>
    <t>McMahon</t>
  </si>
  <si>
    <t>Leonard</t>
  </si>
  <si>
    <t>Nash</t>
  </si>
  <si>
    <t>McGill</t>
  </si>
  <si>
    <t>Brophy</t>
  </si>
  <si>
    <t>Lawson</t>
  </si>
  <si>
    <t>Mullins</t>
  </si>
  <si>
    <t>Wells</t>
  </si>
  <si>
    <t>R1b-U106&gt;Z381&gt;Z156</t>
  </si>
  <si>
    <t>Lewis</t>
  </si>
  <si>
    <t>R1b-L21&gt;FGC5494</t>
  </si>
  <si>
    <t>Donahue</t>
  </si>
  <si>
    <t>Collins</t>
  </si>
  <si>
    <t>Belgium</t>
  </si>
  <si>
    <t>Stratton</t>
  </si>
  <si>
    <t>Barton</t>
  </si>
  <si>
    <t>R1b-U106&gt;Z301&gt;CTS10893</t>
  </si>
  <si>
    <t>Croatia</t>
  </si>
  <si>
    <t>McNeill</t>
  </si>
  <si>
    <t>Hele</t>
  </si>
  <si>
    <t>Hardcastle</t>
  </si>
  <si>
    <t>Miller</t>
  </si>
  <si>
    <t>Cain</t>
  </si>
  <si>
    <t>Dalton</t>
  </si>
  <si>
    <t>Carroll</t>
  </si>
  <si>
    <t>O'Donoghue</t>
  </si>
  <si>
    <t>Doherty</t>
  </si>
  <si>
    <t>May</t>
  </si>
  <si>
    <t>MacMillan</t>
  </si>
  <si>
    <t>O'Bryan</t>
  </si>
  <si>
    <t>R-L48</t>
  </si>
  <si>
    <t>O'Dougherty</t>
  </si>
  <si>
    <t>Logan</t>
  </si>
  <si>
    <t>Hart</t>
  </si>
  <si>
    <t>zzCountry</t>
  </si>
  <si>
    <t>Riley</t>
  </si>
  <si>
    <t>L226</t>
  </si>
  <si>
    <t>McGee</t>
  </si>
  <si>
    <t>Meek</t>
  </si>
  <si>
    <t>Pierce</t>
  </si>
  <si>
    <t>Burks</t>
  </si>
  <si>
    <t>Dyer</t>
  </si>
  <si>
    <t>Key</t>
  </si>
  <si>
    <t>Keys</t>
  </si>
  <si>
    <t>Powers</t>
  </si>
  <si>
    <t>Quinn</t>
  </si>
  <si>
    <t>Whalen</t>
  </si>
  <si>
    <t>R1b</t>
  </si>
  <si>
    <t>Cavanaugh</t>
  </si>
  <si>
    <t>Branan</t>
  </si>
  <si>
    <t>Brannon</t>
  </si>
  <si>
    <t>Brannan</t>
  </si>
  <si>
    <t>Farrell</t>
  </si>
  <si>
    <t>Kendall</t>
  </si>
  <si>
    <t>Hurst</t>
  </si>
  <si>
    <t>Schulz</t>
  </si>
  <si>
    <t>Noble</t>
  </si>
  <si>
    <t>Mullen</t>
  </si>
  <si>
    <t>Mullin</t>
  </si>
  <si>
    <t>Rowe</t>
  </si>
  <si>
    <t>Bonner</t>
  </si>
  <si>
    <t>R-P312</t>
  </si>
  <si>
    <t>McManus</t>
  </si>
  <si>
    <t>Dailey</t>
  </si>
  <si>
    <t>Feitzinger</t>
  </si>
  <si>
    <t>Garza</t>
  </si>
  <si>
    <t>Wheaton</t>
  </si>
  <si>
    <t>Snipes</t>
  </si>
  <si>
    <t>Rollins</t>
  </si>
  <si>
    <t>Morrill</t>
  </si>
  <si>
    <t>Decker</t>
  </si>
  <si>
    <t>Painter</t>
  </si>
  <si>
    <t>Appleby</t>
  </si>
  <si>
    <t>Keating</t>
  </si>
  <si>
    <t>R-L21</t>
  </si>
  <si>
    <t>Cabot</t>
  </si>
  <si>
    <t>Mauldin</t>
  </si>
  <si>
    <t>Sams</t>
  </si>
  <si>
    <t>Epps</t>
  </si>
  <si>
    <t>Vann</t>
  </si>
  <si>
    <t>Kilcoyne</t>
  </si>
  <si>
    <t>Lester</t>
  </si>
  <si>
    <t>Weldon</t>
  </si>
  <si>
    <t>Redd</t>
  </si>
  <si>
    <t>Stretton</t>
  </si>
  <si>
    <t>Means</t>
  </si>
  <si>
    <t>Haslett</t>
  </si>
  <si>
    <t>Lawrence</t>
  </si>
  <si>
    <t>R-M222</t>
  </si>
  <si>
    <t>R-M269</t>
  </si>
  <si>
    <t>McMurtry</t>
  </si>
  <si>
    <t>McGough</t>
  </si>
  <si>
    <t>Jamerson</t>
  </si>
  <si>
    <t>Carden</t>
  </si>
  <si>
    <t>R-Z253</t>
  </si>
  <si>
    <t>R-FGC5494</t>
  </si>
  <si>
    <t>Grannary</t>
  </si>
  <si>
    <t>Storm</t>
  </si>
  <si>
    <t>Dill</t>
  </si>
  <si>
    <t>Fowler</t>
  </si>
  <si>
    <t>Saxon</t>
  </si>
  <si>
    <t>R-U106</t>
  </si>
  <si>
    <t>Lutz</t>
  </si>
  <si>
    <t>Haak</t>
  </si>
  <si>
    <t>Edgcombe</t>
  </si>
  <si>
    <t>R1b-M269&gt;L23&gt;CTS1078&gt;CTS7822</t>
  </si>
  <si>
    <t>McFadden</t>
  </si>
  <si>
    <t>Macedonia</t>
  </si>
  <si>
    <t>Duggan</t>
  </si>
  <si>
    <t>Maher</t>
  </si>
  <si>
    <t>Wooten</t>
  </si>
  <si>
    <t>Ferre</t>
  </si>
  <si>
    <t>Nutt</t>
  </si>
  <si>
    <t>Thickston</t>
  </si>
  <si>
    <t>Curry</t>
  </si>
  <si>
    <t>Brannin</t>
  </si>
  <si>
    <t>Kearon</t>
  </si>
  <si>
    <t>Loncaric</t>
  </si>
  <si>
    <t>Skillman</t>
  </si>
  <si>
    <t>McAleer</t>
  </si>
  <si>
    <t>Costigan</t>
  </si>
  <si>
    <t>Brunet</t>
  </si>
  <si>
    <t>Troxell</t>
  </si>
  <si>
    <t>McMurtrey</t>
  </si>
  <si>
    <t>Cavner</t>
  </si>
  <si>
    <t>Moxon</t>
  </si>
  <si>
    <t>Brannen</t>
  </si>
  <si>
    <t>Horst</t>
  </si>
  <si>
    <t>Haag</t>
  </si>
  <si>
    <t>H</t>
  </si>
  <si>
    <t>Y</t>
  </si>
  <si>
    <t>C</t>
  </si>
  <si>
    <t>A</t>
  </si>
  <si>
    <t>D</t>
  </si>
  <si>
    <t>Y-STR</t>
  </si>
  <si>
    <t>Y-SNP</t>
  </si>
  <si>
    <t>SG</t>
  </si>
  <si>
    <t>SOURCE</t>
  </si>
  <si>
    <t>DATE</t>
  </si>
  <si>
    <t>TEST</t>
  </si>
  <si>
    <t>a</t>
  </si>
  <si>
    <t>b</t>
  </si>
  <si>
    <t>|</t>
  </si>
  <si>
    <t>c</t>
  </si>
  <si>
    <t>d</t>
  </si>
  <si>
    <t>I</t>
  </si>
  <si>
    <t>S</t>
  </si>
  <si>
    <t>O'Dochartaigh</t>
  </si>
  <si>
    <t>Tester</t>
  </si>
  <si>
    <t>Hennessey</t>
  </si>
  <si>
    <t>VanWelden</t>
  </si>
  <si>
    <t>SG=Signaturematches</t>
  </si>
  <si>
    <t>GD=Geneticdistance</t>
  </si>
  <si>
    <t>SS</t>
  </si>
  <si>
    <t>new</t>
  </si>
  <si>
    <t>Nestor</t>
  </si>
  <si>
    <t>Secord</t>
  </si>
  <si>
    <t>R1b_Basal</t>
  </si>
  <si>
    <t>R-L238</t>
  </si>
  <si>
    <t>R-CTS3386</t>
  </si>
  <si>
    <t>R1b-P312&gt;L238&gt;CTS11638</t>
  </si>
  <si>
    <t>R1b-M343&gt;L278/P25</t>
  </si>
  <si>
    <t>xx</t>
  </si>
  <si>
    <t>Cottle</t>
  </si>
  <si>
    <t>MacQuoid</t>
  </si>
  <si>
    <t>McQuaid</t>
  </si>
  <si>
    <t>Barca</t>
  </si>
  <si>
    <t>Barriger</t>
  </si>
  <si>
    <t>Kimber</t>
  </si>
  <si>
    <t>R1b-U106&gt;Z301&gt;Z7&gt;FGC7559&gt;FGC17347</t>
  </si>
  <si>
    <t>Galliet</t>
  </si>
  <si>
    <t>R1b-L21&gt;FGC5494&gt;FGC5511</t>
  </si>
  <si>
    <t>POS</t>
  </si>
  <si>
    <t>NEG</t>
  </si>
  <si>
    <t>B10028</t>
  </si>
  <si>
    <t>B12247</t>
  </si>
  <si>
    <t>B1465</t>
  </si>
  <si>
    <t>B1932</t>
  </si>
  <si>
    <t>B2575</t>
  </si>
  <si>
    <t>B2693</t>
  </si>
  <si>
    <t>B2715</t>
  </si>
  <si>
    <t>B3136</t>
  </si>
  <si>
    <t>B3696</t>
  </si>
  <si>
    <t>B4058</t>
  </si>
  <si>
    <t>B4285</t>
  </si>
  <si>
    <t>B8633</t>
  </si>
  <si>
    <t>B91828</t>
  </si>
  <si>
    <t>H1135</t>
  </si>
  <si>
    <t>H1587</t>
  </si>
  <si>
    <t>H1890</t>
  </si>
  <si>
    <t>N105442</t>
  </si>
  <si>
    <t>N112443</t>
  </si>
  <si>
    <t>N115333</t>
  </si>
  <si>
    <t>N115678</t>
  </si>
  <si>
    <t>N119066</t>
  </si>
  <si>
    <t>N122543</t>
  </si>
  <si>
    <t>N132897</t>
  </si>
  <si>
    <t>N14925</t>
  </si>
  <si>
    <t>N2013</t>
  </si>
  <si>
    <t>N23233</t>
  </si>
  <si>
    <t>N3362</t>
  </si>
  <si>
    <t>N39371</t>
  </si>
  <si>
    <t>N42013</t>
  </si>
  <si>
    <t>N6371</t>
  </si>
  <si>
    <t>N77160</t>
  </si>
  <si>
    <t>N8393</t>
  </si>
  <si>
    <t>N98803</t>
  </si>
  <si>
    <t>SNPS</t>
  </si>
  <si>
    <t>Y111</t>
  </si>
  <si>
    <t>Y67</t>
  </si>
  <si>
    <t>(Z19670+)</t>
  </si>
  <si>
    <t>R-DF13</t>
  </si>
  <si>
    <t>R1b-U106&gt;Z301&gt;L48</t>
  </si>
  <si>
    <t>R-BY19173</t>
  </si>
  <si>
    <t>R1b-DF27&gt;ZZ12_1&gt;SK2109&gt;BY19173</t>
  </si>
  <si>
    <t>John Clark, d. 1648, New Haven, CT</t>
  </si>
  <si>
    <t>Henry Ebenezer Clark, 1856 - 1934</t>
  </si>
  <si>
    <t>John clark B 1730</t>
  </si>
  <si>
    <t>Deacon George Clark B 1610 D 10 Jun 1690</t>
  </si>
  <si>
    <t>John Clarke b. 1612 England d. 1648 New Haven CT</t>
  </si>
  <si>
    <t>R-V7041</t>
  </si>
  <si>
    <t>R1b-U152&gt;Z36&gt;A7966&gt;V7041</t>
  </si>
  <si>
    <t>BARRIGER</t>
  </si>
  <si>
    <t>William Barriger</t>
  </si>
  <si>
    <t>R-Y84345</t>
  </si>
  <si>
    <t>R1b-L21&gt;Z253&gt;BY4086&gt;A494&gt;Y84345</t>
  </si>
  <si>
    <t>Moses T. Fowler, b. 1771 and d. 1862</t>
  </si>
  <si>
    <t>Isle of Man</t>
  </si>
  <si>
    <t>Brenan</t>
  </si>
  <si>
    <t>(S844+)</t>
  </si>
  <si>
    <t>William Cain b: c1836 Wicklow Ire d:1898Australia</t>
  </si>
  <si>
    <t>Jeremiah Reynolds</t>
  </si>
  <si>
    <t xml:space="preserve"> </t>
  </si>
  <si>
    <t>Fred Lester b 1881</t>
  </si>
  <si>
    <t>Kilkenny_Ire</t>
  </si>
  <si>
    <t>Nathaniel Redd b. 15 Jan 1749, d 5 Aug 1824</t>
  </si>
  <si>
    <t>R-BY9000</t>
  </si>
  <si>
    <t>Patrick Rooney</t>
  </si>
  <si>
    <t>Bryan O'Bryan,b.1663 and d.1688 Maryland</t>
  </si>
  <si>
    <t>R1b-L21&gt;CTS10201&gt;Z17971&gt;BY9000</t>
  </si>
  <si>
    <t>R-A1487</t>
  </si>
  <si>
    <t>Michael Fitzgerald, b. ~ 1780</t>
  </si>
  <si>
    <t>Jost - Watterson</t>
  </si>
  <si>
    <t>R-FGC5494 William Watterson Sr. d Nov 20 1703 IOM</t>
  </si>
  <si>
    <t>R-FGC5539</t>
  </si>
  <si>
    <t>Thomas Hennessy, b. 1848</t>
  </si>
  <si>
    <t>R-A1496</t>
  </si>
  <si>
    <t>Samuel Moore, b. 1630 and d. 1688</t>
  </si>
  <si>
    <t>R-FT234895</t>
  </si>
  <si>
    <t>David Miller, b. 1827 and d. 1864</t>
  </si>
  <si>
    <t>R-BY203692</t>
  </si>
  <si>
    <t>Archibald Morris, b. 1915 and d. 1985</t>
  </si>
  <si>
    <t>R-A12629</t>
  </si>
  <si>
    <t>Watterson</t>
  </si>
  <si>
    <t>R1b-L21&gt;FGC5494&gt;FGC5511&gt;BY203692</t>
  </si>
  <si>
    <t>R1b-L21&gt;FGC5494&gt;FGC5511&gt;FT234895</t>
  </si>
  <si>
    <t>R1b-L21&gt;FGC5494&gt;FGC5511&gt;FGC5539</t>
  </si>
  <si>
    <t>R1b-L21&gt;FGC5494&gt;FGC5549&gt;A117</t>
  </si>
  <si>
    <t>R1b-L21&gt;FGC5494&gt;FGC5549&gt;A12629</t>
  </si>
  <si>
    <t>R1b-L21&gt;FGC5494&gt;FGC5511&gt;A12613</t>
  </si>
  <si>
    <t>R-FT111213</t>
  </si>
  <si>
    <t>BT</t>
  </si>
  <si>
    <t>R-BY114550</t>
  </si>
  <si>
    <t>R-FT149180</t>
  </si>
  <si>
    <t>H1225</t>
  </si>
  <si>
    <t>Daniel Fitzpatrick, b. 1789 and d. 1873</t>
  </si>
  <si>
    <t>R-A1488</t>
  </si>
  <si>
    <t>R-FT152581</t>
  </si>
  <si>
    <t>James Fitzpatrick b c 1820 Cloghpook Kilkenny</t>
  </si>
  <si>
    <t>R-BY220200</t>
  </si>
  <si>
    <t>N71111</t>
  </si>
  <si>
    <t>William Fitzpatrick b1763 d1799 Ballinamara Kilken</t>
  </si>
  <si>
    <t>R-FT248456</t>
  </si>
  <si>
    <t>Edward Bourman, 1586 - 1654</t>
  </si>
  <si>
    <t>R-BY202343</t>
  </si>
  <si>
    <t>R-A12613</t>
  </si>
  <si>
    <t>N225500</t>
  </si>
  <si>
    <t>Aaron Dailey, 1770-1827, IRE to Loudon Co., VA</t>
  </si>
  <si>
    <t>R-FT266444</t>
  </si>
  <si>
    <t>John Nestor</t>
  </si>
  <si>
    <t>R-BY23887</t>
  </si>
  <si>
    <t>Bourman</t>
  </si>
  <si>
    <t>R1b-L21&gt;FGC5494&gt;FGC5511&gt;FT266444</t>
  </si>
  <si>
    <t>R-A117</t>
  </si>
  <si>
    <t>R-FT12563</t>
  </si>
  <si>
    <t>R1b-L21&gt;FGC5494&gt;FGC5511&gt;BY23887</t>
  </si>
  <si>
    <t>Gregory Moore b. 1807 and d 1880</t>
  </si>
  <si>
    <t>James Fitzpatrick b 1820 Cloghpook</t>
  </si>
  <si>
    <t>R-FGC5511</t>
  </si>
  <si>
    <t>X</t>
  </si>
  <si>
    <t>Dalton_Int</t>
  </si>
  <si>
    <t>R-FT48620</t>
  </si>
  <si>
    <t>R-FT101136</t>
  </si>
  <si>
    <t>R-A10987</t>
  </si>
  <si>
    <t>R1b-L21&gt;Z253&gt;BY4086&gt;A10987</t>
  </si>
  <si>
    <t>R-FT135535</t>
  </si>
  <si>
    <t>R1b-L21&gt;DF49&gt;M222&gt;S668&gt;FT135535</t>
  </si>
  <si>
    <t>R-L196</t>
  </si>
  <si>
    <t>R1b-U152&gt;DF110&gt;A1704&gt;L196</t>
  </si>
  <si>
    <t>R-PH589</t>
  </si>
  <si>
    <t>R1b-U106&gt;Z304&gt;S1911&gt;PH589</t>
  </si>
  <si>
    <t>R-BY122665</t>
  </si>
  <si>
    <t>R1b-L21&gt;Z253&gt;L226&gt;BY122665</t>
  </si>
  <si>
    <t>ftdna_id</t>
  </si>
  <si>
    <t>Results</t>
  </si>
  <si>
    <t>SIG</t>
  </si>
  <si>
    <t>Coefficients</t>
  </si>
  <si>
    <t xml:space="preserve">Variable            b Coeff.         SE         Wald         p &lt;        OR        </t>
  </si>
  <si>
    <t>---------------------------------------------------------------------------</t>
  </si>
  <si>
    <t xml:space="preserve">    Constant    -232.794091  235.715568      0.97537     0.32335</t>
  </si>
  <si>
    <t xml:space="preserve">         SIG      59.748111   54.921808      1.18347     0.27665  8.877176e+25</t>
  </si>
  <si>
    <t xml:space="preserve">          GD     -14.854815   34.773879      0.18249     0.66925   0.000000</t>
  </si>
  <si>
    <t>Estimated Model</t>
  </si>
  <si>
    <t>Results = -232.794091 + 59.748111(SIG) + -14.854815(GD)</t>
  </si>
  <si>
    <t>Classification Table (0.50 cutpoint)</t>
  </si>
  <si>
    <t xml:space="preserve">                    Predicted Y</t>
  </si>
  <si>
    <t>Observed Y          0          1       % Correct</t>
  </si>
  <si>
    <t xml:space="preserve">             +-----------+-----------+</t>
  </si>
  <si>
    <t xml:space="preserve">         0   |        41 |         0 |    100.00</t>
  </si>
  <si>
    <t xml:space="preserve">         1   |         0 |        23 |    100.00</t>
  </si>
  <si>
    <t xml:space="preserve">             +-----------+-----------+----------</t>
  </si>
  <si>
    <t xml:space="preserve">                                Total     100.00</t>
  </si>
  <si>
    <t>Edmund Dalton, b c1840, Newcastle, Co. Tipperary</t>
  </si>
  <si>
    <t>Patrick Fitzpatrick b 1838 County Tipperary, IR d</t>
  </si>
  <si>
    <t>John Brennan, b. 1798 and d. 1858</t>
  </si>
  <si>
    <t>Robert I De Bradshaw, 1030-1090</t>
  </si>
  <si>
    <t>http://freepages.genealogy.rootsweb.com/~fitzpatri</t>
  </si>
  <si>
    <t>TBA</t>
  </si>
  <si>
    <t>Richard Brannin 1776 VA</t>
  </si>
  <si>
    <t>H1770</t>
  </si>
  <si>
    <t>Fitzpatrick - T022104</t>
  </si>
  <si>
    <t>Thomas Fitzpatrick (b. ca. 1800-1810)</t>
  </si>
  <si>
    <t>County Tipperary, Ireland</t>
  </si>
  <si>
    <t>R-P25</t>
  </si>
  <si>
    <t>James Dalton</t>
  </si>
  <si>
    <t>Thomas Keating, b. 1814 and d. 1862</t>
  </si>
  <si>
    <t>Daniel Brannin 1796 Culpepper Co.,VA</t>
  </si>
  <si>
    <t>Liser</t>
  </si>
  <si>
    <t>Kean Mauldin, 1840 - 1925</t>
  </si>
  <si>
    <t>Charles Costigan, circa 1750 Kilkenny, Ireland</t>
  </si>
  <si>
    <t>R-FT11900</t>
  </si>
  <si>
    <t>de Largie d'Alton</t>
  </si>
  <si>
    <t>H1878</t>
  </si>
  <si>
    <t>Fitzpatrick - T025237</t>
  </si>
  <si>
    <t>James Fitzpatrick b ~1820</t>
  </si>
  <si>
    <t>Michael Dalton, b. 1848 and d. 1902</t>
  </si>
  <si>
    <t>Thomas Farrell</t>
  </si>
  <si>
    <t>James Butler d. 1820</t>
  </si>
  <si>
    <t>Thomas Whalen, Trenton NJ</t>
  </si>
  <si>
    <t>Caron Brannon b 1687 Ireland, d 1750 North Farnham</t>
  </si>
  <si>
    <t>Caron Brannon abt.1683</t>
  </si>
  <si>
    <t>Ishmael Brannan, b. abt 1786, NC d.aft.1850 GA</t>
  </si>
  <si>
    <t>Hok</t>
  </si>
  <si>
    <t>Alfred F. Brannan b1834 Newton, GA d. Cullman, AL</t>
  </si>
  <si>
    <t>BRIDGES BRANNON/BRENAN B. C1777-D.14APR1848</t>
  </si>
  <si>
    <t>Kenyon Branan, b. 1746</t>
  </si>
  <si>
    <t>B10382</t>
  </si>
  <si>
    <t>Thomas Brennan b, 1792 d.1862</t>
  </si>
  <si>
    <t>Bridges Brenan ( Brannon), b: 1814 NC d:1848 AL</t>
  </si>
  <si>
    <t>Thomas Brannon 1723 Va- d.1804 Johnston Co., NC</t>
  </si>
  <si>
    <t>B36503</t>
  </si>
  <si>
    <t>R-BY73271</t>
  </si>
  <si>
    <t>South_Irish</t>
  </si>
  <si>
    <t>Ronan</t>
  </si>
  <si>
    <t>H1626</t>
  </si>
  <si>
    <t>Brían Óg Mac Giolla Phádraig</t>
  </si>
  <si>
    <t>William Dalton, b. abt 1833 Ireland; d.1896 Kansas</t>
  </si>
  <si>
    <t>John R Jamerson</t>
  </si>
  <si>
    <t>Maurice Fitzgerald, @1790 - @1870</t>
  </si>
  <si>
    <t>Sullivan</t>
  </si>
  <si>
    <t>Denis Brennan b. Abt 1835, d. Bef 1891</t>
  </si>
  <si>
    <t>R-BY140757</t>
  </si>
  <si>
    <t>Patrick Brennan, b. ~1820, Croghtenclogh, Kilkenny</t>
  </si>
  <si>
    <t>R-BY116564</t>
  </si>
  <si>
    <t>Michael Fitz-Gerald b.1780</t>
  </si>
  <si>
    <t>Michael Fitzpatrick</t>
  </si>
  <si>
    <t>John Robinson, b. Feb 1611/12, Meppershall, Englan</t>
  </si>
  <si>
    <t>Abiathar Smith Robinson, b.1829, d: 1904</t>
  </si>
  <si>
    <t>Ralph Dyer, 1410 Wincanton, Somerset, England, ?,</t>
  </si>
  <si>
    <t>Robert Robinson, b. 1465 and d. 1510</t>
  </si>
  <si>
    <t>William McMeans b.1670</t>
  </si>
  <si>
    <t>William McMeans, b. 1712 and d. 1747</t>
  </si>
  <si>
    <t>R-BY165822</t>
  </si>
  <si>
    <t>Clan_Fraser</t>
  </si>
  <si>
    <t>Thomas</t>
  </si>
  <si>
    <t>George Means born 1805, R-DF21-</t>
  </si>
  <si>
    <t>B267978</t>
  </si>
  <si>
    <t>Austral_Convict</t>
  </si>
  <si>
    <t>Morton</t>
  </si>
  <si>
    <t>Edward Morton b. 1620 Newcastle Upon Tyne, North</t>
  </si>
  <si>
    <t xml:space="preserve">Ferguson </t>
  </si>
  <si>
    <t>Henry Ferguson, b.1807 and d. 1891</t>
  </si>
  <si>
    <t>Wright</t>
  </si>
  <si>
    <t>Thomas Brophy, b18??, Kilkenny, Ireland</t>
  </si>
  <si>
    <t>Nathaniel REDD 1749 Frederick VA - 1824 Wash.Co.PA</t>
  </si>
  <si>
    <t>McManness</t>
  </si>
  <si>
    <t>James McManus</t>
  </si>
  <si>
    <t>John Nutt, b. 1600</t>
  </si>
  <si>
    <t>Isaiah Daugherty 1824-1877</t>
  </si>
  <si>
    <t>Thomas 1 WHEATON b1689 Devon John 2,3,Samuel A.4</t>
  </si>
  <si>
    <t>Dougherty [y111 &amp; BigY]</t>
  </si>
  <si>
    <t>Cornelius O'Dochartaigh, bc. 1440, Tyrconnell, IRE</t>
  </si>
  <si>
    <t>Alexander LAWRENCE b 1808, Ireland-Hugh LAWRENCE b</t>
  </si>
  <si>
    <t>R_CTS3386</t>
  </si>
  <si>
    <t>Moses Sharp b1762 and d 1846</t>
  </si>
  <si>
    <t>Jonathan Davis b abt 1730 VA</t>
  </si>
  <si>
    <t>Henry Lawson 1787-1867</t>
  </si>
  <si>
    <t>anthony mcmeans , 1741-1815</t>
  </si>
  <si>
    <t>Price</t>
  </si>
  <si>
    <t>Rees William John (no surname used) d.1625</t>
  </si>
  <si>
    <t>Andrew McNeill, b 1763 and d 1851</t>
  </si>
  <si>
    <t>Edgcumbe</t>
  </si>
  <si>
    <t>Thomas Edgcombe b.c.1465 of Edgcumbe, Devon</t>
  </si>
  <si>
    <t>Mr. William McGee, b. 1762 and d. 1828</t>
  </si>
  <si>
    <t>R-BY24101</t>
  </si>
  <si>
    <t>Moliis</t>
  </si>
  <si>
    <t>Volter Molitz, b. 1550 Scotland, d. 1636 Finland</t>
  </si>
  <si>
    <t>R-BY11577</t>
  </si>
  <si>
    <t>Smithers</t>
  </si>
  <si>
    <t>Walter Newman, b. 1662-1729</t>
  </si>
  <si>
    <t>WILSON</t>
  </si>
  <si>
    <t>Samuel B. Fowler, b. 1786 and d. 1862</t>
  </si>
  <si>
    <t>John Barton, b c1750s of Chapel Hill NC</t>
  </si>
  <si>
    <t>Adam Redd, b.18Nov 1725, d.10 Feb 1774</t>
  </si>
  <si>
    <t>Elisha Gelang Decker, b 1813 PA and d 1892 MO</t>
  </si>
  <si>
    <t>R-FGC51261</t>
  </si>
  <si>
    <t>Halloran</t>
  </si>
  <si>
    <t xml:space="preserve">Kasprzak </t>
  </si>
  <si>
    <t>Presumed to be Jan Broersen Decker b. 1630 d. 1712</t>
  </si>
  <si>
    <t>James O'Carroll, c. 1757 - c. 1792</t>
  </si>
  <si>
    <t>Deckers_NY</t>
  </si>
  <si>
    <t>R-L226</t>
  </si>
  <si>
    <t>Samuel Kelly (1803-1878)</t>
  </si>
  <si>
    <t>R-A14195</t>
  </si>
  <si>
    <t>Hamilton</t>
  </si>
  <si>
    <t>David Hamilton b. circa 1620-1630</t>
  </si>
  <si>
    <t>Elias Reed (1785-1844)</t>
  </si>
  <si>
    <t>Baker</t>
  </si>
  <si>
    <t>James Baker b. 1824 d. 1854 White Co. TN</t>
  </si>
  <si>
    <t>Jan (John)-3 Skillman, b c 1696 NY</t>
  </si>
  <si>
    <t>R-FGC11336</t>
  </si>
  <si>
    <t>James Maher, b ca 1860, Co Clare or Aran Islands</t>
  </si>
  <si>
    <t>R-CTS10893</t>
  </si>
  <si>
    <t>Thomas Reed, b 25 Dec 1763 Virginia d 1817</t>
  </si>
  <si>
    <t>R-BY61862</t>
  </si>
  <si>
    <t>John Floyd McCracken 1860-1920 New Brunswick CAN</t>
  </si>
  <si>
    <t>R-BY35282</t>
  </si>
  <si>
    <t>Johnathan Riley, b. abt. 1820, IN, USA&gt;&gt;Clay Co.IL</t>
  </si>
  <si>
    <t>Robert McMillan/McMullen-b.1790- Ireland</t>
  </si>
  <si>
    <t>R-FGC35555</t>
  </si>
  <si>
    <t>David Dill, Ireland 1735</t>
  </si>
  <si>
    <t>British_Isles</t>
  </si>
  <si>
    <t>John Thickston d. 1807 Bullitt Co. KY</t>
  </si>
  <si>
    <t>R-A11008</t>
  </si>
  <si>
    <t>Aaron Wooten, b. 1808 and d. 1850</t>
  </si>
  <si>
    <t>Norway</t>
  </si>
  <si>
    <t>Nelson</t>
  </si>
  <si>
    <t>Kavanaugh</t>
  </si>
  <si>
    <t>R-DF105</t>
  </si>
  <si>
    <t>William McDonald</t>
  </si>
  <si>
    <t>West</t>
  </si>
  <si>
    <t>Thomas West b. 1749</t>
  </si>
  <si>
    <t>Keane</t>
  </si>
  <si>
    <t>Owen Cain, 1771-1852 Co Cavan (Z253+)</t>
  </si>
  <si>
    <t>Jacob Decker, Albany, NY ; m. 1805</t>
  </si>
  <si>
    <t>James Cavner b. abt 1830 NJ</t>
  </si>
  <si>
    <t>R-A11007</t>
  </si>
  <si>
    <t>Abraham Fowler b.c. 1829</t>
  </si>
  <si>
    <t>Benjamin S. Moore, b. 1836 and d. 1878</t>
  </si>
  <si>
    <t>William Jesse Lewis</t>
  </si>
  <si>
    <t>Larman Taggart, b. New York 1815, d. 1891</t>
  </si>
  <si>
    <t>Hawks</t>
  </si>
  <si>
    <t>Jacob Haak b 1784 d 1826</t>
  </si>
  <si>
    <t>R-A725</t>
  </si>
  <si>
    <t>Johnathan Riley, b. 1820 and d. 1880</t>
  </si>
  <si>
    <t>Richard Wooten</t>
  </si>
  <si>
    <t>R-FGC40940</t>
  </si>
  <si>
    <t xml:space="preserve">Adams </t>
  </si>
  <si>
    <t>Adopted Detroit Michigan 1926 Mellen or Mellon</t>
  </si>
  <si>
    <t>Maher, Co. Clare - Grandson of N112443</t>
  </si>
  <si>
    <t>R-A260</t>
  </si>
  <si>
    <t>Boland</t>
  </si>
  <si>
    <t>William Nichols, B 1599 Ipswich, England</t>
  </si>
  <si>
    <t>Jack Saxon, b. 1826 and d. 1898</t>
  </si>
  <si>
    <t>Harris</t>
  </si>
  <si>
    <t>E26710</t>
  </si>
  <si>
    <t>R-Z156</t>
  </si>
  <si>
    <t>MK44132</t>
  </si>
  <si>
    <t>John Maher, b ca 1831, Co Clare R-FGC11336</t>
  </si>
  <si>
    <t>Jeremiah Butler b. 1744 CT</t>
  </si>
  <si>
    <t>William Kane, b.c. 1840</t>
  </si>
  <si>
    <t>Nathaniel REDD 1749 VA-PA? - 1824 Fallowfield PA</t>
  </si>
  <si>
    <t>Nathaniel REDD,b.15 Jan.1749,VA; d 5 Aug 1824, PA</t>
  </si>
  <si>
    <t>John Butler, b. 1550, Braintree, Essex, England</t>
  </si>
  <si>
    <t>R-BY12446</t>
  </si>
  <si>
    <t>Loncharich</t>
  </si>
  <si>
    <t>Josip Loncaric, b. 1818, d. 1879, Stupnik, Croatia</t>
  </si>
  <si>
    <t>John W. Mullins b. 1821</t>
  </si>
  <si>
    <t>John Smith, 1745 - 1835</t>
  </si>
  <si>
    <t>SWEENEY</t>
  </si>
  <si>
    <t>Dennis Daniel Sweeney</t>
  </si>
  <si>
    <t>McNerney</t>
  </si>
  <si>
    <t>John Edward Mullin, b. 1796.</t>
  </si>
  <si>
    <t>Stein</t>
  </si>
  <si>
    <t>Johann Heinrich Stein, b. ~1708, Württemberg</t>
  </si>
  <si>
    <t>Garrett/Gerald Fitzgerald b. 1804 and d. 1870</t>
  </si>
  <si>
    <t>R-CTS11638</t>
  </si>
  <si>
    <t>R_L238</t>
  </si>
  <si>
    <t>Alexander</t>
  </si>
  <si>
    <t>R-A10680</t>
  </si>
  <si>
    <t>John Kilcoyne born before 1847</t>
  </si>
  <si>
    <t>Chesley Wells, b 1795</t>
  </si>
  <si>
    <t>B210865</t>
  </si>
  <si>
    <t>Angus McMullen (MackMallen), b. 1605 and d. 1673</t>
  </si>
  <si>
    <t>R-BY18179</t>
  </si>
  <si>
    <t>Mr. Michael McManus, b. 1826 and d. 1892</t>
  </si>
  <si>
    <t>IN52465</t>
  </si>
  <si>
    <t>John McGinnis , b. 1818 and d. 1891</t>
  </si>
  <si>
    <t>R-Z331</t>
  </si>
  <si>
    <t>Cape_Dutch</t>
  </si>
  <si>
    <t>NEUMAN</t>
  </si>
  <si>
    <t>James Currie, b. 1750</t>
  </si>
  <si>
    <t>R-FGC17347</t>
  </si>
  <si>
    <t>Thomas KImber</t>
  </si>
  <si>
    <t>John Mullen</t>
  </si>
  <si>
    <t>N233745</t>
  </si>
  <si>
    <t>Patterson</t>
  </si>
  <si>
    <t>Pattison</t>
  </si>
  <si>
    <t>James Pattison, b. 1861 and d. 1934</t>
  </si>
  <si>
    <t>George Mullen;b.c.1876 Bklyn, NY.</t>
  </si>
  <si>
    <t>John Smith, B: 1848; D: 1834</t>
  </si>
  <si>
    <t>Houston</t>
  </si>
  <si>
    <t>Deacon George Clarke,Sr.b.abt.1610 Hertfordshire</t>
  </si>
  <si>
    <t>Francis KEYS b.c1760 Derryvullan Fermanagh Ireland</t>
  </si>
  <si>
    <t>George Marsh, 1580, Norfolk Co., England</t>
  </si>
  <si>
    <t>James McGill, b Scotland, d 1834 KY</t>
  </si>
  <si>
    <t>R-A10312</t>
  </si>
  <si>
    <t>Samuel Barker FOWLER b. 1792 d. 1836</t>
  </si>
  <si>
    <t>James Cavner, Sr. b abt 1826, NJ d bef 1880</t>
  </si>
  <si>
    <t>Jacob Miller</t>
  </si>
  <si>
    <t>R-DC245</t>
  </si>
  <si>
    <t>Randell Ettenfield (Edenfield) ? -1616</t>
  </si>
  <si>
    <t>John KEYS, b c.1784 Fermanagh and d. 1868 Canada</t>
  </si>
  <si>
    <t>Andrew Keys, b 1750 Crimlin, Fermanagh County</t>
  </si>
  <si>
    <t>John Meek b: 1707</t>
  </si>
  <si>
    <t>R-Y23074</t>
  </si>
  <si>
    <t>Daniel McDonald born c. 1763 Isle of Skye, Inver</t>
  </si>
  <si>
    <t>Louis Hart, b. +/- 1799, d. 1849 St-Anicet Q.C. Ca</t>
  </si>
  <si>
    <t>McAleer-b. 1792 Drumnakilly, Termonmaguirk, Tyrone</t>
  </si>
  <si>
    <t>Parker</t>
  </si>
  <si>
    <t>William Logan b 1798 Ireland</t>
  </si>
  <si>
    <t>R-BY18182</t>
  </si>
  <si>
    <t>George Kendall c1744, Stafford County, Virginia</t>
  </si>
  <si>
    <t>James Kendall c1785-c1848 Alleghany Co. Virginia</t>
  </si>
  <si>
    <t>Charles Keys, b. 1788</t>
  </si>
  <si>
    <t>Megonnigil</t>
  </si>
  <si>
    <t>Cross</t>
  </si>
  <si>
    <t>R-BY27767</t>
  </si>
  <si>
    <t>Portugal</t>
  </si>
  <si>
    <t>R1b_Iberian</t>
  </si>
  <si>
    <t>Rocha (BigY &amp; YFull)</t>
  </si>
  <si>
    <t>Rocha - ilha Terceira</t>
  </si>
  <si>
    <t>Cummings</t>
  </si>
  <si>
    <t>Cummens</t>
  </si>
  <si>
    <t>Joseph Cummins</t>
  </si>
  <si>
    <t>B232626</t>
  </si>
  <si>
    <t>Slevin</t>
  </si>
  <si>
    <t>Hughie Slevin b. abt 1760</t>
  </si>
  <si>
    <t>B360037</t>
  </si>
  <si>
    <t>R-FGC71023</t>
  </si>
  <si>
    <t>Cornwall</t>
  </si>
  <si>
    <t>Thomas Hogherd alias Vivian b. 1701 and d. 1762</t>
  </si>
  <si>
    <t>McLain</t>
  </si>
  <si>
    <t>Owen McFadden, b. abt 1780, northern Co. Donegal</t>
  </si>
  <si>
    <t>R1b_French</t>
  </si>
  <si>
    <t>Jean Jacques Galliet 17 Mar 1666 to 12 Mar 1735</t>
  </si>
  <si>
    <t>James McManus b.c. 1715</t>
  </si>
  <si>
    <t>IN26603</t>
  </si>
  <si>
    <t>Charles Alexander b.1781</t>
  </si>
  <si>
    <t>MK30287</t>
  </si>
  <si>
    <t>Underwood</t>
  </si>
  <si>
    <t>Joseph Harrison Mullens, b. 1903</t>
  </si>
  <si>
    <t>N133970</t>
  </si>
  <si>
    <t>R-FGC34881</t>
  </si>
  <si>
    <t>Brasil</t>
  </si>
  <si>
    <t>Matteo Avogaro b. 1770 Colognola a.C., Verona</t>
  </si>
  <si>
    <t>Benedikt Haag, bca. 1590-1664</t>
  </si>
  <si>
    <t>George Marsh, b: ca. 1580</t>
  </si>
  <si>
    <t>Donohue</t>
  </si>
  <si>
    <t>Florence O'Donoghue b 1790 (+-) Ire</t>
  </si>
  <si>
    <t>John KEY d. 1713 Irvinestown, Derryvullan, Fermana</t>
  </si>
  <si>
    <t>R-BY140369</t>
  </si>
  <si>
    <t>James McGill, 1754-1834</t>
  </si>
  <si>
    <t>Pearce_South</t>
  </si>
  <si>
    <t>Joseph Pearce, b. c. 1780, VA</t>
  </si>
  <si>
    <t>R-FGC35613</t>
  </si>
  <si>
    <t>Alexander Sinclair bc.1705 Strath-Haladale Caith</t>
  </si>
  <si>
    <t>Roberts</t>
  </si>
  <si>
    <t>James Kendall, c1720-c1804, Stafford, Virginia</t>
  </si>
  <si>
    <t>Alexander MacDonald</t>
  </si>
  <si>
    <t>Van Welden</t>
  </si>
  <si>
    <t>R-S588</t>
  </si>
  <si>
    <t>Gough</t>
  </si>
  <si>
    <t>Andrew McGough</t>
  </si>
  <si>
    <t>Daniel Pierce, 1788 - 1860</t>
  </si>
  <si>
    <t>James Mullin b. 1760</t>
  </si>
  <si>
    <t>Charles McManus, Patriot &gt; Capt. James McManus</t>
  </si>
  <si>
    <t>R-A6535</t>
  </si>
  <si>
    <t>Keys, Fermanagh, Ire.&lt;==McKey, Wigtonshire? Scotl.</t>
  </si>
  <si>
    <t>William Kendall 1749 Virginia &amp; Jefferson, KY</t>
  </si>
  <si>
    <t>R-M365</t>
  </si>
  <si>
    <t>Edward Stretton, b 1715</t>
  </si>
  <si>
    <t>James Noble b1804c Cavan Ulster d.1900 Ontario</t>
  </si>
  <si>
    <t>Lesley Wilson</t>
  </si>
  <si>
    <t>R-Z326</t>
  </si>
  <si>
    <t>Joseph Horst, b. 1691 and d. 1731</t>
  </si>
  <si>
    <t>James McMullen b. 1825/6</t>
  </si>
  <si>
    <t>John B. Grant b. 1872 d. 1929</t>
  </si>
  <si>
    <t>R-ZZ19_1</t>
  </si>
  <si>
    <t>feitzinger</t>
  </si>
  <si>
    <t>Antonius Storms b. 1575 Mechelen</t>
  </si>
  <si>
    <t>R-CTS7822</t>
  </si>
  <si>
    <t>Carlo Barca, Liguria</t>
  </si>
  <si>
    <t>Bullock</t>
  </si>
  <si>
    <t>Weeks</t>
  </si>
  <si>
    <t>Keig</t>
  </si>
  <si>
    <t>Barnette</t>
  </si>
  <si>
    <t>William Barnette</t>
  </si>
  <si>
    <t>Hugh Duggan b.~1800 and d. ~1850</t>
  </si>
  <si>
    <t>R-S1903</t>
  </si>
  <si>
    <t>Louis Ferre, Poitou-Charentes, France</t>
  </si>
  <si>
    <t>James Fowler, b. 1833 and d.1917</t>
  </si>
  <si>
    <t>N70499</t>
  </si>
  <si>
    <t>Sweeney Farragher</t>
  </si>
  <si>
    <t>zzUSA</t>
  </si>
  <si>
    <t>Marsh</t>
  </si>
  <si>
    <t>R1b-L21&gt;DF49&gt;M222&gt;S588&gt;BY140369</t>
  </si>
  <si>
    <t>R1b-U106&gt;Z381&gt;Z307&gt;S8350&gt;A10312</t>
  </si>
  <si>
    <t>R1b-L21&gt;Z253&gt;FGC3268&gt;FGC3222&gt;FGC61862</t>
  </si>
  <si>
    <t>R1b-L21&gt;DF49&gt;M222&gt;BY35297&gt;BY35282</t>
  </si>
  <si>
    <t>Pearce</t>
  </si>
  <si>
    <t>Dalton_USA</t>
  </si>
  <si>
    <t>R1b-U106&gt;Z381&gt;Z1&gt;DF101&gt;FGC35613</t>
  </si>
  <si>
    <t>R1b-L21&gt;DF49&gt;M222&gt;DF85&gt;FGC35555</t>
  </si>
  <si>
    <t>Ettenfield</t>
  </si>
  <si>
    <r>
      <t>R1b-L21&gt;Z2</t>
    </r>
    <r>
      <rPr>
        <sz val="11"/>
        <rFont val="Arial"/>
        <family val="2"/>
      </rPr>
      <t>53&gt;L226</t>
    </r>
    <r>
      <rPr>
        <sz val="11"/>
        <color theme="1"/>
        <rFont val="Arial"/>
        <family val="2"/>
      </rPr>
      <t>&gt;DC245</t>
    </r>
  </si>
  <si>
    <t>Puerto_Rico</t>
  </si>
  <si>
    <t>R1b-L21&gt;DF49&gt;M222&gt;DF105&gt;Y23074</t>
  </si>
  <si>
    <t>R1b-L21&gt;DF49&gt;M222&gt;DF105&gt;S588</t>
  </si>
  <si>
    <t>R1b-L21&gt;DF13&gt;BY12446</t>
  </si>
  <si>
    <t>R1b-L21&gt;DF49&gt;M222&gt;DF105&gt;BY18182</t>
  </si>
  <si>
    <t>R1b-U106&gt;Z304&gt;S10621&gt;FGC51261</t>
  </si>
  <si>
    <t>Rees</t>
  </si>
  <si>
    <t>R1b-U106&gt;Z304&gt;S18823&gt;S8350&gt;A6535</t>
  </si>
  <si>
    <t>R1b-L21&gt;Z253&gt;A494&gt;A10987&gt;A11007</t>
  </si>
  <si>
    <t>R1b-U106&gt;Z301&gt;L48&gt;Z9&gt;Z2&gt;M365</t>
  </si>
  <si>
    <t>O'Carroll</t>
  </si>
  <si>
    <t>R-Z307</t>
  </si>
  <si>
    <t>zzCanada</t>
  </si>
  <si>
    <t>d'Alton</t>
  </si>
  <si>
    <t>R1b-DF27&gt;FGC78762&gt;ZZ19_1</t>
  </si>
  <si>
    <t>Storms</t>
  </si>
  <si>
    <t>R1b-L21&gt;DF49&gt;M222&gt;DF85&gt;S668&gt;A10680</t>
  </si>
  <si>
    <t>Molitz</t>
  </si>
  <si>
    <t>R1b-L21&gt;FGC5494&gt;FGC82708&gt;BY24101</t>
  </si>
  <si>
    <t>R1b-U106&gt;Z304&gt;S18823&gt;A14195</t>
  </si>
  <si>
    <t>Newman</t>
  </si>
  <si>
    <t>R1b-L21&gt;FGC5494&gt;FGC69926&gt;BY11577</t>
  </si>
  <si>
    <t>Mellen</t>
  </si>
  <si>
    <t>R1b-L21&gt;DF49&gt;M222&gt;BY35297&gt;FGC40940</t>
  </si>
  <si>
    <t>R1b-L21&gt;DF21&gt;S5488&gt;L1336&gt;FTC11336</t>
  </si>
  <si>
    <t>Rocha</t>
  </si>
  <si>
    <t>R1b-DF27&gt;Z209&gt;CTS4065&gt;BY27767</t>
  </si>
  <si>
    <t>Cummins</t>
  </si>
  <si>
    <t>R1b-L21&gt;DF49&gt;M222&gt;DF105&gt;BY18726&gt;A260</t>
  </si>
  <si>
    <t>R1b-L21&gt;FGC5494&gt;FGC5661&gt;FT86763&gt;BY165822</t>
  </si>
  <si>
    <t>Hogherd</t>
  </si>
  <si>
    <t>R1b-U152&gt;Z36&gt;BY1338&gt;FGC17023</t>
  </si>
  <si>
    <t>Baise Jacques</t>
  </si>
  <si>
    <t>Jacques</t>
  </si>
  <si>
    <t>R1b-L21&gt;DF49&gt;M222&gt;A260&gt;BY18179</t>
  </si>
  <si>
    <t>R1b-P312&gt;L238</t>
  </si>
  <si>
    <t>McGinnis</t>
  </si>
  <si>
    <t>Mullens</t>
  </si>
  <si>
    <t>Nathaniel Redd, b. 15 Jan 1749 and d. 5 Aug 1824</t>
  </si>
  <si>
    <t>R1b-L21&gt;DF21&gt;S5488&gt;L1336&gt;FGC11336</t>
  </si>
  <si>
    <t>R1b-U106&gt;Z304&gt;S1911&gt;S1903</t>
  </si>
  <si>
    <t>John Neuman, 1940.</t>
  </si>
  <si>
    <t>Avogaro</t>
  </si>
  <si>
    <t>R1b-DF27&gt;Z295&gt;CTS4065&gt;FGC34881</t>
  </si>
  <si>
    <t>R1b-L21&gt;FGC5494&gt;A1487</t>
  </si>
  <si>
    <t>R1b-L21&gt;FGC5494&gt;A1487&gt;FT248456</t>
  </si>
  <si>
    <t>R1b-L21&gt;FGC5494&gt;A1487&gt;FT48620</t>
  </si>
  <si>
    <t>R1b-L21&gt;FGC5494&gt;A1487&gt;A1488</t>
  </si>
  <si>
    <t>R1b-L21&gt;FGC5494&gt;A1487&gt;FT11900</t>
  </si>
  <si>
    <t>R1b-L21&gt;FGC5494&gt;A1487&gt;BY220200</t>
  </si>
  <si>
    <t>R1b-L21&gt;FGC5494&gt;A1487&gt;FT152581</t>
  </si>
  <si>
    <t>R1b-L21&gt;FGC5494&gt;A1487&gt;FT149180</t>
  </si>
  <si>
    <t>R1b-L21&gt;FGC5494&gt;A1487&gt;BY114550</t>
  </si>
  <si>
    <t>R1b-L21&gt;FGC5494&gt;A1487&gt;BY202343</t>
  </si>
  <si>
    <t>R1b-L21&gt;FGC5494&gt;A1487&gt;FT101136</t>
  </si>
  <si>
    <t>R1b-L21&gt;FGC5494&gt;A1487&gt;BY73271</t>
  </si>
  <si>
    <t>R1b-L21&gt;FGC5494&gt;A1487&gt;A1496</t>
  </si>
  <si>
    <t>R1b-L21&gt;FGC5494&gt;A1487&gt;FT12563</t>
  </si>
  <si>
    <t>R1b-L21&gt;FGC5494&gt;A1487&gt;FT111213</t>
  </si>
  <si>
    <t>R1b-L21&gt;Z253&gt;BY4086&gt;A10980&gt;A11008</t>
  </si>
  <si>
    <t xml:space="preserve">    Constant     -29.606810  532.030560      0.00310     0.95562</t>
  </si>
  <si>
    <t xml:space="preserve">         SIG      38.940790  254.794010      0.02336     0.87853  8.161506e+16</t>
  </si>
  <si>
    <t xml:space="preserve">          GD     -19.448313  147.520543      0.01738     0.89512   0.000000</t>
  </si>
  <si>
    <t>Results = -29.60681 + 38.94079(SIG) + -19.448313(GD)</t>
  </si>
  <si>
    <t xml:space="preserve">         0   |        88 |         0 |    100.00</t>
  </si>
  <si>
    <t xml:space="preserve">         1   |         0 |        27 |    100.00</t>
  </si>
  <si>
    <t>Pred</t>
  </si>
  <si>
    <t>R-FT70038</t>
  </si>
  <si>
    <t>R1b-L21&gt;FGC5494&gt;A1487&gt;FT70038</t>
  </si>
  <si>
    <t>Archer Jr</t>
  </si>
  <si>
    <t>adopted born Jackson</t>
  </si>
  <si>
    <t>Jackson</t>
  </si>
  <si>
    <t>(FT70038+)</t>
  </si>
  <si>
    <t>(FT101136+)</t>
  </si>
  <si>
    <t>(A1487+)</t>
  </si>
  <si>
    <t>(FT248456+)</t>
  </si>
  <si>
    <t>(FT48620+)</t>
  </si>
  <si>
    <t>(A1488+)</t>
  </si>
  <si>
    <t>(FT11900+)</t>
  </si>
  <si>
    <t>(BY220200+)</t>
  </si>
  <si>
    <t>(FT152581+)</t>
  </si>
  <si>
    <t>(BY202343+)</t>
  </si>
  <si>
    <t>(BY140757+)</t>
  </si>
  <si>
    <t>(BY73271+)</t>
  </si>
  <si>
    <t>(BY116564+)</t>
  </si>
  <si>
    <t>(FT12563+)</t>
  </si>
  <si>
    <t>(FT149180+)</t>
  </si>
  <si>
    <t>(BY114550+)</t>
  </si>
  <si>
    <t>(FT111213+)</t>
  </si>
  <si>
    <t>(A1488+ BY116564- FT11900- A18403- FT206758-)</t>
  </si>
  <si>
    <t>(A1496+ A1488- FT12563-)</t>
  </si>
  <si>
    <t>/STRDATA</t>
  </si>
  <si>
    <t>/SNPDATA</t>
  </si>
  <si>
    <t>/INFO</t>
  </si>
  <si>
    <t>/SNPTREE</t>
  </si>
  <si>
    <t>A1487</t>
  </si>
  <si>
    <t>A1499</t>
  </si>
  <si>
    <t>A1506</t>
  </si>
  <si>
    <t>A1496</t>
  </si>
  <si>
    <t>A1488</t>
  </si>
  <si>
    <t>BY116564</t>
  </si>
  <si>
    <t>BY182768</t>
  </si>
  <si>
    <t>BY94251</t>
  </si>
  <si>
    <t>FT11900</t>
  </si>
  <si>
    <t>A1497</t>
  </si>
  <si>
    <t>FT190673</t>
  </si>
  <si>
    <t>FT190309</t>
  </si>
  <si>
    <t>FT278540</t>
  </si>
  <si>
    <t>FT11648</t>
  </si>
  <si>
    <t>A1489</t>
  </si>
  <si>
    <t>A1504</t>
  </si>
  <si>
    <t>A23668</t>
  </si>
  <si>
    <t>FT152581</t>
  </si>
  <si>
    <t>BY220200</t>
  </si>
  <si>
    <t>FT48620</t>
  </si>
  <si>
    <t>FT248456</t>
  </si>
  <si>
    <t>A18403</t>
  </si>
  <si>
    <t>FT245517</t>
  </si>
  <si>
    <t>FT206758</t>
  </si>
  <si>
    <t>FT12563</t>
  </si>
  <si>
    <t>BY140751</t>
  </si>
  <si>
    <t>BY73271</t>
  </si>
  <si>
    <t>BY203414</t>
  </si>
  <si>
    <t>FT69981</t>
  </si>
  <si>
    <t>FT70038</t>
  </si>
  <si>
    <t>FT101136</t>
  </si>
  <si>
    <t>FGC42305</t>
  </si>
  <si>
    <t>BY89649</t>
  </si>
  <si>
    <t>FT149180</t>
  </si>
  <si>
    <t>BY114550</t>
  </si>
  <si>
    <t>FT111213</t>
  </si>
  <si>
    <t>/IGNORE</t>
  </si>
  <si>
    <t>CDYa CDYb</t>
  </si>
  <si>
    <t>/OPTIONS</t>
  </si>
  <si>
    <t>NODBTREE</t>
  </si>
  <si>
    <t>Minnis</t>
  </si>
  <si>
    <t>McMeins</t>
  </si>
  <si>
    <t>B248653</t>
  </si>
  <si>
    <t>MK29941</t>
  </si>
  <si>
    <t>O'Meara</t>
  </si>
  <si>
    <t>Dennis O'Meara, b.1806 Tipperary, d.1881 NYC</t>
  </si>
  <si>
    <t>R-FT206758</t>
  </si>
  <si>
    <t>H2241</t>
  </si>
  <si>
    <t>Fitzpatrick-T003456</t>
  </si>
  <si>
    <t>Jeremiah Fitzpatrick</t>
  </si>
  <si>
    <t>MK64706</t>
  </si>
  <si>
    <t>Evans</t>
  </si>
  <si>
    <t>James Fitzpatrick b 1828 d ?</t>
  </si>
  <si>
    <t>IN71111</t>
  </si>
  <si>
    <t>IN64323</t>
  </si>
  <si>
    <t>R-A1497</t>
  </si>
  <si>
    <t>H1648</t>
  </si>
  <si>
    <t>Girard</t>
  </si>
  <si>
    <t>Patrick Fitzpatrick, b. 1866</t>
  </si>
  <si>
    <t>IN59417</t>
  </si>
  <si>
    <t>Jon</t>
  </si>
  <si>
    <t>R-FT278540</t>
  </si>
  <si>
    <t>N52070</t>
  </si>
  <si>
    <t>Dooley</t>
  </si>
  <si>
    <t>Jeremiah Dooley Died July 1894</t>
  </si>
  <si>
    <t>R-FT190309</t>
  </si>
  <si>
    <t>Gordon</t>
  </si>
  <si>
    <t>R-FT11648</t>
  </si>
  <si>
    <t>IN63032</t>
  </si>
  <si>
    <t>James Fitzpatrick b 1820 Cloghpook Kilkenny</t>
  </si>
  <si>
    <t>R-A1489</t>
  </si>
  <si>
    <t>R1b-L21&gt;FGC5494&gt;A1487&gt;A1489</t>
  </si>
  <si>
    <t>R1b-L21&gt;FGC5494&gt;A1487&gt;FT11648</t>
  </si>
  <si>
    <t>R1b-L21&gt;FGC5494&gt;A1487&gt;FT190309</t>
  </si>
  <si>
    <t>R1b-L21&gt;FGC5494&gt;A1487&gt;FT278540</t>
  </si>
  <si>
    <t>R1b-L21&gt;FGC5494&gt;A1487&gt;A1497</t>
  </si>
  <si>
    <t>R1b-L21&gt;FGC5494&gt;A1487&gt;FT206758</t>
  </si>
  <si>
    <t>R-A18403</t>
  </si>
  <si>
    <t>R1b-L21&gt;FGC5494&gt;A1487&gt;A18403</t>
  </si>
  <si>
    <t>(A18403+)</t>
  </si>
  <si>
    <t>R-BY182768</t>
  </si>
  <si>
    <t>R1b-L21&gt;FGC5494&gt;BY182768</t>
  </si>
  <si>
    <t>(BY182768+)</t>
  </si>
  <si>
    <t>(A1489+)</t>
  </si>
  <si>
    <t>(FT11648+)</t>
  </si>
  <si>
    <t>(FT190309+)</t>
  </si>
  <si>
    <t>(FT278540+)</t>
  </si>
  <si>
    <t>(A1497+)</t>
  </si>
  <si>
    <t>(FT206758+)</t>
  </si>
  <si>
    <t>Martin Fitzgerald b 1777</t>
  </si>
  <si>
    <t>R-BY94251</t>
  </si>
  <si>
    <t>R1b-L21&gt;FGC5494&gt;A1487&gt;BY94251</t>
  </si>
  <si>
    <t>(BY94251+)</t>
  </si>
  <si>
    <t xml:space="preserve">    Constant     -87.145071  393.445482      0.04906     0.82471</t>
  </si>
  <si>
    <t xml:space="preserve">         SIG      12.043334   56.134959      0.04603     0.83012  169962.688991</t>
  </si>
  <si>
    <t xml:space="preserve">          GD       0.231864    0.694090      0.11159     0.73834   1.260948</t>
  </si>
  <si>
    <t>Results = -87.145071 + 12.043334(SIG) + 0.231864(GD)</t>
  </si>
  <si>
    <t xml:space="preserve">         0   |        88 |         1 |     98.88</t>
  </si>
  <si>
    <t xml:space="preserve">         1   |         1 |        41 |     97.62</t>
  </si>
  <si>
    <t xml:space="preserve">                                Total      98.47</t>
  </si>
  <si>
    <t xml:space="preserve">    Constant    -492.885748 1650.633992      0.08916     0.76524</t>
  </si>
  <si>
    <t xml:space="preserve">         SIG      59.079477  197.434198      0.08954     0.76476  4.548739e+25</t>
  </si>
  <si>
    <t xml:space="preserve">          GD       7.223969   26.318026      0.07534     0.783711371.924090</t>
  </si>
  <si>
    <t>Results = -492.885748 + 59.079477(SIG) + 7.223969(GD)</t>
  </si>
  <si>
    <t xml:space="preserve">         1   |         0 |        42 |    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</si>
</sst>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/>
    <xf numFmtId="164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/>
    <xf numFmtId="0" fontId="6" fillId="0" borderId="0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/>
    <xf numFmtId="0" fontId="7" fillId="0" borderId="0" xfId="0" applyFont="1" applyAlignment="1"/>
    <xf numFmtId="0" fontId="1" fillId="0" borderId="0" xfId="0" applyFont="1" applyBorder="1"/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Border="1"/>
    <xf numFmtId="164" fontId="5" fillId="0" borderId="0" xfId="0" quotePrefix="1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15" fontId="6" fillId="0" borderId="0" xfId="0" applyNumberFormat="1" applyFont="1" applyFill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quotePrefix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Fill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/>
    <xf numFmtId="164" fontId="1" fillId="0" borderId="0" xfId="0" applyNumberFormat="1" applyFont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5" borderId="0" xfId="0" applyFont="1" applyFill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1" fillId="5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9" borderId="0" xfId="0" applyFont="1" applyFill="1"/>
    <xf numFmtId="0" fontId="1" fillId="3" borderId="0" xfId="0" applyFont="1" applyFill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4" borderId="0" xfId="0" applyFont="1" applyFill="1"/>
    <xf numFmtId="0" fontId="1" fillId="10" borderId="0" xfId="0" applyFont="1" applyFill="1"/>
    <xf numFmtId="0" fontId="1" fillId="10" borderId="0" xfId="0" applyFont="1" applyFill="1" applyBorder="1"/>
    <xf numFmtId="49" fontId="1" fillId="4" borderId="0" xfId="0" applyNumberFormat="1" applyFont="1" applyFill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</xf>
    <xf numFmtId="16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11" borderId="0" xfId="0" applyFont="1" applyFill="1" applyAlignment="1">
      <alignment horizontal="left"/>
    </xf>
    <xf numFmtId="1" fontId="1" fillId="11" borderId="0" xfId="0" applyNumberFormat="1" applyFont="1" applyFill="1" applyBorder="1" applyAlignment="1">
      <alignment horizontal="left"/>
    </xf>
    <xf numFmtId="1" fontId="5" fillId="11" borderId="0" xfId="0" applyNumberFormat="1" applyFont="1" applyFill="1" applyBorder="1" applyAlignment="1">
      <alignment horizontal="left"/>
    </xf>
    <xf numFmtId="1" fontId="1" fillId="11" borderId="0" xfId="0" applyNumberFormat="1" applyFont="1" applyFill="1" applyAlignment="1">
      <alignment horizontal="left"/>
    </xf>
    <xf numFmtId="49" fontId="1" fillId="11" borderId="0" xfId="0" applyNumberFormat="1" applyFont="1" applyFill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Fill="1" applyBorder="1"/>
    <xf numFmtId="165" fontId="1" fillId="4" borderId="0" xfId="0" applyNumberFormat="1" applyFont="1" applyFill="1"/>
    <xf numFmtId="165" fontId="1" fillId="3" borderId="0" xfId="0" applyNumberFormat="1" applyFont="1" applyFill="1"/>
    <xf numFmtId="0" fontId="1" fillId="9" borderId="0" xfId="0" applyFont="1" applyFill="1" applyAlignment="1">
      <alignment horizontal="left"/>
    </xf>
    <xf numFmtId="49" fontId="1" fillId="5" borderId="0" xfId="0" applyNumberFormat="1" applyFont="1" applyFill="1" applyAlignment="1">
      <alignment horizontal="left"/>
    </xf>
    <xf numFmtId="0" fontId="1" fillId="12" borderId="0" xfId="0" applyFont="1" applyFill="1"/>
    <xf numFmtId="1" fontId="1" fillId="11" borderId="7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8" borderId="0" xfId="0" applyNumberFormat="1" applyFont="1" applyFill="1" applyAlignment="1">
      <alignment horizontal="center"/>
    </xf>
    <xf numFmtId="0" fontId="1" fillId="8" borderId="0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7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64" fontId="1" fillId="0" borderId="6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" fontId="1" fillId="3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1" fontId="1" fillId="0" borderId="6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1" fontId="1" fillId="7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str_config_103_20160117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61"/>
  <sheetViews>
    <sheetView tabSelected="1" topLeftCell="A78" zoomScaleNormal="100" workbookViewId="0">
      <selection activeCell="D97" sqref="D97"/>
    </sheetView>
  </sheetViews>
  <sheetFormatPr defaultRowHeight="15" x14ac:dyDescent="0.25"/>
  <cols>
    <col min="1" max="1" width="17.140625" style="20" customWidth="1"/>
    <col min="2" max="2" width="17" style="1" customWidth="1"/>
    <col min="3" max="3" width="15.28515625" style="1" customWidth="1"/>
    <col min="4" max="4" width="51.140625" style="2" customWidth="1"/>
    <col min="5" max="5" width="17.140625" style="2" customWidth="1"/>
    <col min="6" max="6" width="17.85546875" style="2" customWidth="1"/>
    <col min="7" max="7" width="10.28515625" style="6" customWidth="1"/>
    <col min="8" max="9" width="7.140625" style="20" customWidth="1"/>
    <col min="10" max="10" width="21.140625" style="6" customWidth="1"/>
    <col min="11" max="12" width="4.7109375" style="20" customWidth="1"/>
    <col min="13" max="13" width="4.7109375" style="45" customWidth="1"/>
    <col min="14" max="14" width="5" style="45" customWidth="1"/>
    <col min="15" max="79" width="4.7109375" style="45" customWidth="1"/>
    <col min="80" max="123" width="4.7109375" style="62" customWidth="1"/>
    <col min="124" max="124" width="9.7109375" style="62" customWidth="1"/>
    <col min="125" max="130" width="4.7109375" style="51" customWidth="1"/>
    <col min="131" max="131" width="15" style="51" customWidth="1"/>
    <col min="132" max="132" width="50.140625" style="51" customWidth="1"/>
    <col min="133" max="133" width="44.42578125" customWidth="1"/>
    <col min="134" max="134" width="14.5703125" customWidth="1"/>
  </cols>
  <sheetData>
    <row r="1" spans="1:130" s="52" customFormat="1" ht="14.25" x14ac:dyDescent="0.2">
      <c r="A1" s="16"/>
      <c r="B1" s="36"/>
      <c r="C1" s="36"/>
      <c r="D1" s="37"/>
      <c r="E1" s="55"/>
      <c r="F1" s="17"/>
      <c r="G1" s="12"/>
      <c r="H1" s="16"/>
      <c r="I1" s="16"/>
      <c r="J1" s="12"/>
      <c r="K1" s="16"/>
      <c r="L1" s="1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91"/>
      <c r="DU1" s="8"/>
      <c r="DV1" s="8"/>
      <c r="DW1" s="8"/>
      <c r="DX1" s="8"/>
      <c r="DY1" s="8"/>
      <c r="DZ1" s="8"/>
    </row>
    <row r="2" spans="1:130" s="52" customFormat="1" ht="14.25" x14ac:dyDescent="0.2">
      <c r="A2" s="16"/>
      <c r="B2" s="58"/>
      <c r="C2" s="50"/>
      <c r="D2" s="17"/>
      <c r="E2" s="55"/>
      <c r="F2" s="17"/>
      <c r="G2" s="12"/>
      <c r="H2" s="16"/>
      <c r="I2" s="16"/>
      <c r="J2" s="12"/>
      <c r="K2" s="43"/>
      <c r="L2" s="43"/>
      <c r="M2" s="23">
        <v>3</v>
      </c>
      <c r="N2" s="23">
        <v>3</v>
      </c>
      <c r="O2" s="23">
        <v>1</v>
      </c>
      <c r="P2" s="23">
        <v>3</v>
      </c>
      <c r="Q2" s="23">
        <v>3</v>
      </c>
      <c r="R2" s="23">
        <v>3</v>
      </c>
      <c r="S2" s="23">
        <v>4</v>
      </c>
      <c r="T2" s="23">
        <v>3</v>
      </c>
      <c r="U2" s="23">
        <v>4</v>
      </c>
      <c r="V2" s="23">
        <v>3</v>
      </c>
      <c r="W2" s="23">
        <v>3</v>
      </c>
      <c r="X2" s="23">
        <v>3</v>
      </c>
      <c r="Y2" s="23">
        <v>4</v>
      </c>
      <c r="Z2" s="23">
        <v>4</v>
      </c>
      <c r="AA2" s="23">
        <v>4</v>
      </c>
      <c r="AB2" s="23">
        <v>4</v>
      </c>
      <c r="AC2" s="23">
        <v>4</v>
      </c>
      <c r="AD2" s="23">
        <v>4</v>
      </c>
      <c r="AE2" s="23">
        <v>4</v>
      </c>
      <c r="AF2" s="23">
        <v>4</v>
      </c>
      <c r="AG2" s="23">
        <v>4</v>
      </c>
      <c r="AH2" s="23">
        <v>4</v>
      </c>
      <c r="AI2" s="23">
        <v>4</v>
      </c>
      <c r="AJ2" s="23">
        <v>4</v>
      </c>
      <c r="AK2" s="23">
        <v>4</v>
      </c>
      <c r="AL2" s="23">
        <v>4</v>
      </c>
      <c r="AM2" s="23" t="s">
        <v>206</v>
      </c>
      <c r="AN2" s="23" t="s">
        <v>207</v>
      </c>
      <c r="AO2" s="23" t="s">
        <v>207</v>
      </c>
      <c r="AP2" s="23">
        <v>4</v>
      </c>
      <c r="AQ2" s="23">
        <v>6</v>
      </c>
      <c r="AR2" s="23">
        <v>5</v>
      </c>
      <c r="AS2" s="23">
        <v>5</v>
      </c>
      <c r="AT2" s="23" t="s">
        <v>208</v>
      </c>
      <c r="AU2" s="23" t="s">
        <v>208</v>
      </c>
      <c r="AV2" s="23">
        <v>4</v>
      </c>
      <c r="AW2" s="23">
        <v>4</v>
      </c>
      <c r="AX2" s="23">
        <v>5</v>
      </c>
      <c r="AY2" s="23">
        <v>5</v>
      </c>
      <c r="AZ2" s="23">
        <v>3</v>
      </c>
      <c r="BA2" s="23">
        <v>3</v>
      </c>
      <c r="BB2" s="23">
        <v>5</v>
      </c>
      <c r="BC2" s="23">
        <v>5</v>
      </c>
      <c r="BD2" s="23">
        <v>6</v>
      </c>
      <c r="BE2" s="23">
        <v>4</v>
      </c>
      <c r="BF2" s="23">
        <v>4</v>
      </c>
      <c r="BG2" s="23">
        <v>5</v>
      </c>
      <c r="BH2" s="23">
        <v>4</v>
      </c>
      <c r="BI2" s="23">
        <v>4</v>
      </c>
      <c r="BJ2" s="23">
        <v>4</v>
      </c>
      <c r="BK2" s="23">
        <v>5</v>
      </c>
      <c r="BL2" s="23">
        <v>5</v>
      </c>
      <c r="BM2" s="23">
        <v>4</v>
      </c>
      <c r="BN2" s="23">
        <v>4</v>
      </c>
      <c r="BO2" s="23">
        <v>5</v>
      </c>
      <c r="BP2" s="23">
        <v>4</v>
      </c>
      <c r="BQ2" s="23">
        <v>4</v>
      </c>
      <c r="BR2" s="23">
        <v>4</v>
      </c>
      <c r="BS2" s="23">
        <v>5</v>
      </c>
      <c r="BT2" s="23">
        <v>4</v>
      </c>
      <c r="BU2" s="23">
        <v>6</v>
      </c>
      <c r="BV2" s="23">
        <v>5</v>
      </c>
      <c r="BW2" s="23">
        <v>4</v>
      </c>
      <c r="BX2" s="23">
        <v>5</v>
      </c>
      <c r="BY2" s="23">
        <v>6</v>
      </c>
      <c r="BZ2" s="23">
        <v>4</v>
      </c>
      <c r="CA2" s="23">
        <v>5</v>
      </c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92"/>
      <c r="DU2" s="38">
        <v>12</v>
      </c>
      <c r="DV2" s="38">
        <v>25</v>
      </c>
      <c r="DW2" s="38">
        <v>37</v>
      </c>
      <c r="DX2" s="29">
        <v>47</v>
      </c>
      <c r="DY2" s="29">
        <v>60</v>
      </c>
      <c r="DZ2" s="29">
        <v>67</v>
      </c>
    </row>
    <row r="3" spans="1:130" s="52" customFormat="1" ht="14.25" x14ac:dyDescent="0.2">
      <c r="A3" s="16"/>
      <c r="B3" s="36"/>
      <c r="C3" s="57"/>
      <c r="D3" s="60">
        <v>42908</v>
      </c>
      <c r="E3" s="55"/>
      <c r="F3" s="9"/>
      <c r="G3" s="27"/>
      <c r="H3" s="48"/>
      <c r="I3" s="48"/>
      <c r="J3" s="80"/>
      <c r="K3" s="48"/>
      <c r="L3" s="48"/>
      <c r="M3" s="19">
        <v>9</v>
      </c>
      <c r="N3" s="23">
        <v>9</v>
      </c>
      <c r="O3" s="19">
        <v>9</v>
      </c>
      <c r="P3" s="19">
        <v>9</v>
      </c>
      <c r="Q3" s="19">
        <v>8</v>
      </c>
      <c r="R3" s="19">
        <v>8</v>
      </c>
      <c r="S3" s="19">
        <v>2</v>
      </c>
      <c r="T3" s="19">
        <v>8</v>
      </c>
      <c r="U3" s="19">
        <v>3</v>
      </c>
      <c r="V3" s="19">
        <v>8</v>
      </c>
      <c r="W3" s="19">
        <v>9</v>
      </c>
      <c r="X3" s="19">
        <v>8</v>
      </c>
      <c r="Y3" s="19">
        <v>5</v>
      </c>
      <c r="Z3" s="19">
        <v>5</v>
      </c>
      <c r="AA3" s="19">
        <v>5</v>
      </c>
      <c r="AB3" s="19">
        <v>5</v>
      </c>
      <c r="AC3" s="19">
        <v>5</v>
      </c>
      <c r="AD3" s="19">
        <v>4</v>
      </c>
      <c r="AE3" s="19">
        <v>3</v>
      </c>
      <c r="AF3" s="19">
        <v>4</v>
      </c>
      <c r="AG3" s="19">
        <v>4</v>
      </c>
      <c r="AH3" s="19">
        <v>6</v>
      </c>
      <c r="AI3" s="19">
        <v>6</v>
      </c>
      <c r="AJ3" s="19">
        <v>6</v>
      </c>
      <c r="AK3" s="19">
        <v>6</v>
      </c>
      <c r="AL3" s="19">
        <v>6</v>
      </c>
      <c r="AM3" s="23">
        <v>4</v>
      </c>
      <c r="AN3" s="19" t="s">
        <v>208</v>
      </c>
      <c r="AO3" s="19" t="s">
        <v>208</v>
      </c>
      <c r="AP3" s="19">
        <v>5</v>
      </c>
      <c r="AQ3" s="19">
        <v>0</v>
      </c>
      <c r="AR3" s="19">
        <v>7</v>
      </c>
      <c r="AS3" s="19">
        <v>7</v>
      </c>
      <c r="AT3" s="19" t="s">
        <v>210</v>
      </c>
      <c r="AU3" s="19" t="s">
        <v>210</v>
      </c>
      <c r="AV3" s="23">
        <v>4</v>
      </c>
      <c r="AW3" s="19">
        <v>3</v>
      </c>
      <c r="AX3" s="19">
        <v>3</v>
      </c>
      <c r="AY3" s="19">
        <v>7</v>
      </c>
      <c r="AZ3" s="19">
        <v>9</v>
      </c>
      <c r="BA3" s="19">
        <v>9</v>
      </c>
      <c r="BB3" s="19">
        <v>9</v>
      </c>
      <c r="BC3" s="19">
        <v>3</v>
      </c>
      <c r="BD3" s="19">
        <v>4</v>
      </c>
      <c r="BE3" s="19">
        <v>7</v>
      </c>
      <c r="BF3" s="19">
        <v>0</v>
      </c>
      <c r="BG3" s="19">
        <v>1</v>
      </c>
      <c r="BH3" s="19">
        <v>2</v>
      </c>
      <c r="BI3" s="19">
        <v>1</v>
      </c>
      <c r="BJ3" s="19">
        <v>1</v>
      </c>
      <c r="BK3" s="19">
        <v>5</v>
      </c>
      <c r="BL3" s="19">
        <v>9</v>
      </c>
      <c r="BM3" s="19">
        <v>3</v>
      </c>
      <c r="BN3" s="19">
        <v>9</v>
      </c>
      <c r="BO3" s="19">
        <v>3</v>
      </c>
      <c r="BP3" s="19">
        <v>5</v>
      </c>
      <c r="BQ3" s="19">
        <v>4</v>
      </c>
      <c r="BR3" s="23">
        <v>8</v>
      </c>
      <c r="BS3" s="19">
        <v>2</v>
      </c>
      <c r="BT3" s="19">
        <v>4</v>
      </c>
      <c r="BU3" s="19">
        <v>1</v>
      </c>
      <c r="BV3" s="19">
        <v>6</v>
      </c>
      <c r="BW3" s="19">
        <v>8</v>
      </c>
      <c r="BX3" s="19">
        <v>7</v>
      </c>
      <c r="BY3" s="19">
        <v>4</v>
      </c>
      <c r="BZ3" s="19">
        <v>9</v>
      </c>
      <c r="CA3" s="19">
        <v>6</v>
      </c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92"/>
      <c r="DU3" s="8">
        <v>12</v>
      </c>
      <c r="DV3" s="8">
        <v>13</v>
      </c>
      <c r="DW3" s="8">
        <v>10</v>
      </c>
      <c r="DX3" s="8">
        <v>10</v>
      </c>
      <c r="DY3" s="8">
        <v>13</v>
      </c>
      <c r="DZ3" s="8">
        <v>7</v>
      </c>
    </row>
    <row r="4" spans="1:130" s="52" customFormat="1" x14ac:dyDescent="0.2">
      <c r="A4" s="16" t="s">
        <v>228</v>
      </c>
      <c r="B4" s="56"/>
      <c r="C4" s="56"/>
      <c r="D4" s="37"/>
      <c r="E4" s="55"/>
      <c r="F4" s="9" t="s">
        <v>211</v>
      </c>
      <c r="G4" s="12" t="s">
        <v>211</v>
      </c>
      <c r="H4" s="48" t="s">
        <v>212</v>
      </c>
      <c r="I4" s="48" t="s">
        <v>212</v>
      </c>
      <c r="J4" s="27" t="s">
        <v>212</v>
      </c>
      <c r="K4" s="48" t="s">
        <v>213</v>
      </c>
      <c r="L4" s="48" t="s">
        <v>1</v>
      </c>
      <c r="M4" s="23">
        <v>3</v>
      </c>
      <c r="N4" s="23">
        <v>0</v>
      </c>
      <c r="O4" s="23"/>
      <c r="P4" s="23">
        <v>1</v>
      </c>
      <c r="Q4" s="23">
        <v>5</v>
      </c>
      <c r="R4" s="23">
        <v>5</v>
      </c>
      <c r="S4" s="23">
        <v>6</v>
      </c>
      <c r="T4" s="23">
        <v>8</v>
      </c>
      <c r="U4" s="23">
        <v>9</v>
      </c>
      <c r="V4" s="23">
        <v>9</v>
      </c>
      <c r="W4" s="23">
        <v>2</v>
      </c>
      <c r="X4" s="23">
        <v>9</v>
      </c>
      <c r="Y4" s="23">
        <v>8</v>
      </c>
      <c r="Z4" s="23">
        <v>9</v>
      </c>
      <c r="AA4" s="23">
        <v>9</v>
      </c>
      <c r="AB4" s="23">
        <v>5</v>
      </c>
      <c r="AC4" s="23">
        <v>4</v>
      </c>
      <c r="AD4" s="23">
        <v>7</v>
      </c>
      <c r="AE4" s="23">
        <v>7</v>
      </c>
      <c r="AF4" s="23">
        <v>8</v>
      </c>
      <c r="AG4" s="23">
        <v>9</v>
      </c>
      <c r="AH4" s="23">
        <v>4</v>
      </c>
      <c r="AI4" s="23">
        <v>4</v>
      </c>
      <c r="AJ4" s="23">
        <v>4</v>
      </c>
      <c r="AK4" s="23">
        <v>4</v>
      </c>
      <c r="AL4" s="23">
        <v>0</v>
      </c>
      <c r="AM4" s="23"/>
      <c r="AN4" s="23" t="s">
        <v>209</v>
      </c>
      <c r="AO4" s="23" t="s">
        <v>209</v>
      </c>
      <c r="AP4" s="23">
        <v>6</v>
      </c>
      <c r="AQ4" s="23">
        <v>7</v>
      </c>
      <c r="AR4" s="23">
        <v>6</v>
      </c>
      <c r="AS4" s="23">
        <v>0</v>
      </c>
      <c r="AT4" s="23" t="s">
        <v>207</v>
      </c>
      <c r="AU4" s="23" t="s">
        <v>207</v>
      </c>
      <c r="AV4" s="23">
        <v>2</v>
      </c>
      <c r="AW4" s="23">
        <v>8</v>
      </c>
      <c r="AX4" s="23">
        <v>1</v>
      </c>
      <c r="AY4" s="23">
        <v>8</v>
      </c>
      <c r="AZ4" s="23">
        <v>5</v>
      </c>
      <c r="BA4" s="23">
        <v>5</v>
      </c>
      <c r="BB4" s="23">
        <v>0</v>
      </c>
      <c r="BC4" s="23">
        <v>7</v>
      </c>
      <c r="BD4" s="23">
        <v>1</v>
      </c>
      <c r="BE4" s="23">
        <v>2</v>
      </c>
      <c r="BF4" s="23">
        <v>6</v>
      </c>
      <c r="BG4" s="23">
        <v>1</v>
      </c>
      <c r="BH4" s="23">
        <v>5</v>
      </c>
      <c r="BI4" s="23">
        <v>3</v>
      </c>
      <c r="BJ4" s="23">
        <v>3</v>
      </c>
      <c r="BK4" s="23">
        <v>7</v>
      </c>
      <c r="BL4" s="23">
        <v>4</v>
      </c>
      <c r="BM4" s="23">
        <v>6</v>
      </c>
      <c r="BN4" s="23">
        <v>0</v>
      </c>
      <c r="BO4" s="23">
        <v>4</v>
      </c>
      <c r="BP4" s="23">
        <v>0</v>
      </c>
      <c r="BQ4" s="23">
        <v>4</v>
      </c>
      <c r="BR4" s="23">
        <v>1</v>
      </c>
      <c r="BS4" s="23">
        <v>0</v>
      </c>
      <c r="BT4" s="23">
        <v>6</v>
      </c>
      <c r="BU4" s="23">
        <v>7</v>
      </c>
      <c r="BV4" s="23">
        <v>8</v>
      </c>
      <c r="BW4" s="23">
        <v>7</v>
      </c>
      <c r="BX4" s="23">
        <v>2</v>
      </c>
      <c r="BY4" s="23">
        <v>0</v>
      </c>
      <c r="BZ4" s="23">
        <v>2</v>
      </c>
      <c r="CA4" s="23">
        <v>5</v>
      </c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92"/>
      <c r="DU4" s="8"/>
      <c r="DV4" s="8"/>
      <c r="DW4" s="8"/>
      <c r="DX4" s="8"/>
      <c r="DY4" s="8"/>
      <c r="DZ4" s="8"/>
    </row>
    <row r="5" spans="1:130" s="52" customFormat="1" x14ac:dyDescent="0.2">
      <c r="A5" s="16" t="s">
        <v>229</v>
      </c>
      <c r="B5" s="56"/>
      <c r="C5" s="56"/>
      <c r="D5" s="37"/>
      <c r="E5" s="55"/>
      <c r="F5" s="9" t="s">
        <v>214</v>
      </c>
      <c r="G5" s="27" t="s">
        <v>215</v>
      </c>
      <c r="H5" s="48" t="s">
        <v>216</v>
      </c>
      <c r="I5" s="48" t="s">
        <v>214</v>
      </c>
      <c r="J5" s="27" t="s">
        <v>215</v>
      </c>
      <c r="K5" s="48">
        <v>67</v>
      </c>
      <c r="L5" s="48">
        <v>67</v>
      </c>
      <c r="M5" s="23"/>
      <c r="N5" s="23"/>
      <c r="O5" s="23"/>
      <c r="P5" s="66"/>
      <c r="Q5" s="23" t="s">
        <v>217</v>
      </c>
      <c r="R5" s="23" t="s">
        <v>218</v>
      </c>
      <c r="S5" s="23"/>
      <c r="T5" s="23"/>
      <c r="U5" s="23"/>
      <c r="V5" s="23" t="s">
        <v>219</v>
      </c>
      <c r="W5" s="23"/>
      <c r="X5" s="23" t="s">
        <v>219</v>
      </c>
      <c r="Y5" s="23"/>
      <c r="Z5" s="23" t="s">
        <v>217</v>
      </c>
      <c r="AA5" s="23" t="s">
        <v>218</v>
      </c>
      <c r="AB5" s="23"/>
      <c r="AC5" s="23"/>
      <c r="AD5" s="23"/>
      <c r="AE5" s="23"/>
      <c r="AF5" s="23"/>
      <c r="AG5" s="23"/>
      <c r="AH5" s="23" t="s">
        <v>217</v>
      </c>
      <c r="AI5" s="23" t="s">
        <v>218</v>
      </c>
      <c r="AJ5" s="23" t="s">
        <v>220</v>
      </c>
      <c r="AK5" s="23" t="s">
        <v>221</v>
      </c>
      <c r="AL5" s="23"/>
      <c r="AM5" s="23"/>
      <c r="AN5" s="23" t="s">
        <v>222</v>
      </c>
      <c r="AO5" s="23" t="s">
        <v>222</v>
      </c>
      <c r="AP5" s="23"/>
      <c r="AQ5" s="23"/>
      <c r="AR5" s="23"/>
      <c r="AS5" s="23"/>
      <c r="AT5" s="23" t="s">
        <v>217</v>
      </c>
      <c r="AU5" s="23" t="s">
        <v>218</v>
      </c>
      <c r="AV5" s="23"/>
      <c r="AW5" s="23"/>
      <c r="AX5" s="23"/>
      <c r="AY5" s="23"/>
      <c r="AZ5" s="23" t="s">
        <v>223</v>
      </c>
      <c r="BA5" s="23" t="s">
        <v>223</v>
      </c>
      <c r="BB5" s="23"/>
      <c r="BC5" s="23"/>
      <c r="BD5" s="23"/>
      <c r="BE5" s="23"/>
      <c r="BF5" s="23" t="s">
        <v>223</v>
      </c>
      <c r="BG5" s="23"/>
      <c r="BH5" s="23"/>
      <c r="BI5" s="23" t="s">
        <v>217</v>
      </c>
      <c r="BJ5" s="23" t="s">
        <v>218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92"/>
      <c r="DU5" s="8"/>
      <c r="DV5" s="8"/>
      <c r="DW5" s="8"/>
      <c r="DX5" s="8"/>
      <c r="DY5" s="8"/>
      <c r="DZ5" s="8"/>
    </row>
    <row r="6" spans="1:130" s="52" customFormat="1" ht="14.25" x14ac:dyDescent="0.2">
      <c r="A6" s="16" t="s">
        <v>239</v>
      </c>
      <c r="B6" s="36"/>
      <c r="C6" s="36"/>
      <c r="D6" s="18"/>
      <c r="E6" s="9"/>
      <c r="F6" s="11"/>
      <c r="G6" s="39"/>
      <c r="H6" s="48"/>
      <c r="I6" s="24"/>
      <c r="J6" s="81"/>
      <c r="K6" s="48"/>
      <c r="L6" s="48"/>
      <c r="M6" s="23"/>
      <c r="N6" s="23"/>
      <c r="O6" s="23"/>
      <c r="P6" s="66"/>
      <c r="Q6" s="23"/>
      <c r="R6" s="23"/>
      <c r="S6" s="23"/>
      <c r="T6" s="23"/>
      <c r="U6" s="23"/>
      <c r="V6" s="23">
        <v>1</v>
      </c>
      <c r="W6" s="23"/>
      <c r="X6" s="23">
        <v>2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 t="s">
        <v>222</v>
      </c>
      <c r="AO6" s="23" t="s">
        <v>222</v>
      </c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>
        <v>1</v>
      </c>
      <c r="BA6" s="23">
        <v>1</v>
      </c>
      <c r="BB6" s="23"/>
      <c r="BC6" s="23"/>
      <c r="BD6" s="23"/>
      <c r="BE6" s="23"/>
      <c r="BF6" s="23">
        <v>1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92"/>
      <c r="DU6" s="8"/>
      <c r="DV6" s="8"/>
      <c r="DW6" s="8"/>
      <c r="DX6" s="8"/>
      <c r="DY6" s="8"/>
      <c r="DZ6" s="8"/>
    </row>
    <row r="7" spans="1:130" s="52" customFormat="1" ht="14.25" x14ac:dyDescent="0.2">
      <c r="A7" s="16" t="s">
        <v>239</v>
      </c>
      <c r="B7" s="36"/>
      <c r="C7" s="36"/>
      <c r="D7" s="18"/>
      <c r="E7" s="9"/>
      <c r="F7" s="11"/>
      <c r="G7" s="39"/>
      <c r="H7" s="48" t="s">
        <v>249</v>
      </c>
      <c r="I7" s="24"/>
      <c r="J7" s="81"/>
      <c r="K7" s="24"/>
      <c r="L7" s="24"/>
      <c r="M7" s="23"/>
      <c r="N7" s="23"/>
      <c r="O7" s="23"/>
      <c r="P7" s="66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 t="s">
        <v>217</v>
      </c>
      <c r="AO7" s="23" t="s">
        <v>218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 t="s">
        <v>217</v>
      </c>
      <c r="BA7" s="23" t="s">
        <v>218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92"/>
      <c r="DU7" s="8"/>
      <c r="DV7" s="8"/>
      <c r="DW7" s="8"/>
      <c r="DX7" s="8"/>
      <c r="DY7" s="8"/>
      <c r="DZ7" s="8"/>
    </row>
    <row r="8" spans="1:130" s="52" customFormat="1" x14ac:dyDescent="0.25">
      <c r="A8" s="16" t="s">
        <v>239</v>
      </c>
      <c r="B8" s="36"/>
      <c r="C8" s="36"/>
      <c r="D8" s="37"/>
      <c r="E8" s="82" t="s">
        <v>124</v>
      </c>
      <c r="F8" s="83"/>
      <c r="G8" s="39"/>
      <c r="H8" s="20" t="s">
        <v>250</v>
      </c>
      <c r="I8" s="24"/>
      <c r="J8" s="81"/>
      <c r="K8" s="24"/>
      <c r="L8" s="82"/>
      <c r="M8" s="23">
        <v>13</v>
      </c>
      <c r="N8" s="23">
        <v>24</v>
      </c>
      <c r="O8" s="23">
        <v>14</v>
      </c>
      <c r="P8" s="66">
        <v>11</v>
      </c>
      <c r="Q8" s="23">
        <v>11</v>
      </c>
      <c r="R8" s="23">
        <v>14</v>
      </c>
      <c r="S8" s="23">
        <v>12</v>
      </c>
      <c r="T8" s="23">
        <v>12</v>
      </c>
      <c r="U8" s="23">
        <v>12</v>
      </c>
      <c r="V8" s="23">
        <v>13</v>
      </c>
      <c r="W8" s="23">
        <v>13</v>
      </c>
      <c r="X8" s="23">
        <v>16</v>
      </c>
      <c r="Y8" s="23">
        <v>17</v>
      </c>
      <c r="Z8" s="23">
        <v>9</v>
      </c>
      <c r="AA8" s="23">
        <v>10</v>
      </c>
      <c r="AB8" s="23">
        <v>11</v>
      </c>
      <c r="AC8" s="23">
        <v>11</v>
      </c>
      <c r="AD8" s="23">
        <v>25</v>
      </c>
      <c r="AE8" s="23">
        <v>15</v>
      </c>
      <c r="AF8" s="23">
        <v>19</v>
      </c>
      <c r="AG8" s="23">
        <v>29</v>
      </c>
      <c r="AH8" s="23">
        <v>15</v>
      </c>
      <c r="AI8" s="23">
        <v>15</v>
      </c>
      <c r="AJ8" s="23">
        <v>17</v>
      </c>
      <c r="AK8" s="23">
        <v>17</v>
      </c>
      <c r="AL8" s="23">
        <v>11</v>
      </c>
      <c r="AM8" s="23">
        <v>11</v>
      </c>
      <c r="AN8" s="65">
        <v>19</v>
      </c>
      <c r="AO8" s="30">
        <v>23</v>
      </c>
      <c r="AP8" s="65">
        <v>16</v>
      </c>
      <c r="AQ8" s="65">
        <v>15</v>
      </c>
      <c r="AR8" s="65">
        <v>18</v>
      </c>
      <c r="AS8" s="65">
        <v>17</v>
      </c>
      <c r="AT8" s="65">
        <v>36</v>
      </c>
      <c r="AU8" s="65">
        <v>38</v>
      </c>
      <c r="AV8" s="65">
        <v>12</v>
      </c>
      <c r="AW8" s="65">
        <v>12</v>
      </c>
      <c r="AX8" s="30">
        <v>11</v>
      </c>
      <c r="AY8" s="65">
        <v>9</v>
      </c>
      <c r="AZ8" s="65">
        <v>15</v>
      </c>
      <c r="BA8" s="65">
        <v>16</v>
      </c>
      <c r="BB8" s="23">
        <v>8</v>
      </c>
      <c r="BC8" s="23">
        <v>10</v>
      </c>
      <c r="BD8" s="23">
        <v>10</v>
      </c>
      <c r="BE8" s="23">
        <v>8</v>
      </c>
      <c r="BF8" s="23">
        <v>10</v>
      </c>
      <c r="BG8" s="23">
        <v>10</v>
      </c>
      <c r="BH8" s="23">
        <v>12</v>
      </c>
      <c r="BI8" s="23">
        <v>23</v>
      </c>
      <c r="BJ8" s="23">
        <v>23</v>
      </c>
      <c r="BK8" s="23">
        <v>16</v>
      </c>
      <c r="BL8" s="23">
        <v>10</v>
      </c>
      <c r="BM8" s="23">
        <v>12</v>
      </c>
      <c r="BN8" s="23">
        <v>12</v>
      </c>
      <c r="BO8" s="23">
        <v>15</v>
      </c>
      <c r="BP8" s="23">
        <v>8</v>
      </c>
      <c r="BQ8" s="23">
        <v>12</v>
      </c>
      <c r="BR8" s="23">
        <v>22</v>
      </c>
      <c r="BS8" s="23">
        <v>20</v>
      </c>
      <c r="BT8" s="23">
        <v>13</v>
      </c>
      <c r="BU8" s="23">
        <v>12</v>
      </c>
      <c r="BV8" s="23">
        <v>11</v>
      </c>
      <c r="BW8" s="23">
        <v>13</v>
      </c>
      <c r="BX8" s="23">
        <v>11</v>
      </c>
      <c r="BY8" s="23">
        <v>11</v>
      </c>
      <c r="BZ8" s="23">
        <v>12</v>
      </c>
      <c r="CA8" s="23">
        <v>12</v>
      </c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92"/>
      <c r="DU8" s="40">
        <f>COUNTIF($M8,"=13")+COUNTIF($N8,"=24")+COUNTIF($O8,"=14")+COUNTIF($P8,"=11")+COUNTIF($Q8,"=11")+COUNTIF($R8,"=14")+COUNTIF($S8,"=12")+COUNTIF($T8,"=12")+COUNTIF($U8,"=12")+COUNTIF($V8,"=13")+COUNTIF($W8,"=13")+COUNTIF($X8,"=16")</f>
        <v>12</v>
      </c>
      <c r="DV8" s="40">
        <f>COUNTIF($Y8,"=17")+COUNTIF($Z8,"=9")+COUNTIF($AA8,"=10")+COUNTIF($AB8,"=11")+COUNTIF($AC8,"=11")+COUNTIF($AD8,"=25")+COUNTIF($AE8,"=15")+COUNTIF($AF8,"=19")+COUNTIF($AG8,"=29")+COUNTIF($AH8,"=15")+COUNTIF($AI8,"=15")+COUNTIF($AJ8,"=17")+COUNTIF($AK8,"=17")</f>
        <v>13</v>
      </c>
      <c r="DW8" s="40">
        <f>COUNTIF($AL8,"=11")+COUNTIF($AM8,"=11")+COUNTIF($AN8,"=19")+COUNTIF($AO8,"=23")+COUNTIF($AP8,"=16")+COUNTIF($AQ8,"=15")+COUNTIF($AR8,"=18")+COUNTIF($AS8,"=17")+COUNTIF($AV8,"=12")+COUNTIF($AW8,"=12")</f>
        <v>10</v>
      </c>
      <c r="DX8" s="40">
        <f>COUNTIF($AX8,"=11")+COUNTIF($AY8,"=9")+COUNTIF($AZ8,"=15")+COUNTIF($BA8,"=16")+COUNTIF($BB8,"=8")+COUNTIF($BC8,"=10")+COUNTIF($BD8,"=10")+COUNTIF($BE8,"=8")+COUNTIF($BF8,"=10")+COUNTIF($BG8,"=10")</f>
        <v>10</v>
      </c>
      <c r="DY8" s="40">
        <f>COUNTIF($BH8,"=12")+COUNTIF($BI8,"=23")+COUNTIF($BJ8,"=23")+COUNTIF($BK8,"=16")+COUNTIF($BL8,"=10")+COUNTIF($BM8,"=12")+COUNTIF($BN8,"=12")+COUNTIF($BO8,"=15")+COUNTIF($BP8,"=8")+COUNTIF($BQ8,"=12")+COUNTIF($BR8,"=22")+COUNTIF($BS8,"=20")+COUNTIF($BT8,"=13")</f>
        <v>13</v>
      </c>
      <c r="DZ8" s="40">
        <f>COUNTIF($BU8,"=12")+COUNTIF($BV8,"=11")+COUNTIF($BW8,"=13")+COUNTIF($BX8,"=11")+COUNTIF($BY8,"=11")+COUNTIF($BZ8,"=12")+COUNTIF($CA8,"=12")</f>
        <v>7</v>
      </c>
    </row>
    <row r="9" spans="1:130" s="52" customFormat="1" x14ac:dyDescent="0.25">
      <c r="A9" s="16" t="s">
        <v>239</v>
      </c>
      <c r="B9" s="58"/>
      <c r="C9" s="50"/>
      <c r="D9" s="37"/>
      <c r="E9" s="82" t="s">
        <v>38</v>
      </c>
      <c r="F9" s="83"/>
      <c r="G9" s="41"/>
      <c r="H9" s="20"/>
      <c r="I9" s="24"/>
      <c r="J9" s="81"/>
      <c r="K9" s="24"/>
      <c r="L9" s="82"/>
      <c r="M9" s="25">
        <v>13</v>
      </c>
      <c r="N9" s="25">
        <v>24</v>
      </c>
      <c r="O9" s="25">
        <v>14</v>
      </c>
      <c r="P9" s="25">
        <v>11</v>
      </c>
      <c r="Q9" s="25">
        <v>11</v>
      </c>
      <c r="R9" s="25">
        <v>14</v>
      </c>
      <c r="S9" s="25">
        <v>12</v>
      </c>
      <c r="T9" s="25">
        <v>12</v>
      </c>
      <c r="U9" s="25">
        <v>12</v>
      </c>
      <c r="V9" s="25">
        <v>13</v>
      </c>
      <c r="W9" s="25">
        <v>13</v>
      </c>
      <c r="X9" s="25">
        <v>16</v>
      </c>
      <c r="Y9" s="25">
        <v>17</v>
      </c>
      <c r="Z9" s="25">
        <v>9</v>
      </c>
      <c r="AA9" s="25">
        <v>10</v>
      </c>
      <c r="AB9" s="25">
        <v>11</v>
      </c>
      <c r="AC9" s="25">
        <v>11</v>
      </c>
      <c r="AD9" s="25">
        <v>25</v>
      </c>
      <c r="AE9" s="25">
        <v>15</v>
      </c>
      <c r="AF9" s="25">
        <v>19</v>
      </c>
      <c r="AG9" s="25">
        <v>30</v>
      </c>
      <c r="AH9" s="25">
        <v>15</v>
      </c>
      <c r="AI9" s="25">
        <v>15</v>
      </c>
      <c r="AJ9" s="25">
        <v>17</v>
      </c>
      <c r="AK9" s="25">
        <v>17</v>
      </c>
      <c r="AL9" s="25">
        <v>11</v>
      </c>
      <c r="AM9" s="25">
        <v>11</v>
      </c>
      <c r="AN9" s="25">
        <v>19</v>
      </c>
      <c r="AO9" s="25">
        <v>23</v>
      </c>
      <c r="AP9" s="25">
        <v>16</v>
      </c>
      <c r="AQ9" s="25">
        <v>15</v>
      </c>
      <c r="AR9" s="25">
        <v>18</v>
      </c>
      <c r="AS9" s="25">
        <v>17</v>
      </c>
      <c r="AT9" s="25">
        <v>36</v>
      </c>
      <c r="AU9" s="25">
        <v>38</v>
      </c>
      <c r="AV9" s="25">
        <v>12</v>
      </c>
      <c r="AW9" s="25">
        <v>12</v>
      </c>
      <c r="AX9" s="25">
        <v>11</v>
      </c>
      <c r="AY9" s="25">
        <v>9</v>
      </c>
      <c r="AZ9" s="25">
        <v>15</v>
      </c>
      <c r="BA9" s="25">
        <v>16</v>
      </c>
      <c r="BB9" s="25">
        <v>8</v>
      </c>
      <c r="BC9" s="25">
        <v>10</v>
      </c>
      <c r="BD9" s="25">
        <v>10</v>
      </c>
      <c r="BE9" s="25">
        <v>8</v>
      </c>
      <c r="BF9" s="25">
        <v>10</v>
      </c>
      <c r="BG9" s="25">
        <v>10</v>
      </c>
      <c r="BH9" s="25">
        <v>12</v>
      </c>
      <c r="BI9" s="25">
        <v>23</v>
      </c>
      <c r="BJ9" s="25">
        <v>23</v>
      </c>
      <c r="BK9" s="25">
        <v>16</v>
      </c>
      <c r="BL9" s="25">
        <v>10</v>
      </c>
      <c r="BM9" s="25">
        <v>12</v>
      </c>
      <c r="BN9" s="25">
        <v>12</v>
      </c>
      <c r="BO9" s="25">
        <v>15</v>
      </c>
      <c r="BP9" s="25">
        <v>8</v>
      </c>
      <c r="BQ9" s="25">
        <v>12</v>
      </c>
      <c r="BR9" s="25">
        <v>22</v>
      </c>
      <c r="BS9" s="25">
        <v>20</v>
      </c>
      <c r="BT9" s="25">
        <v>13</v>
      </c>
      <c r="BU9" s="25">
        <v>12</v>
      </c>
      <c r="BV9" s="25">
        <v>11</v>
      </c>
      <c r="BW9" s="25">
        <v>13</v>
      </c>
      <c r="BX9" s="25">
        <v>11</v>
      </c>
      <c r="BY9" s="25">
        <v>11</v>
      </c>
      <c r="BZ9" s="25">
        <v>12</v>
      </c>
      <c r="CA9" s="25">
        <v>12</v>
      </c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93"/>
      <c r="DU9" s="40">
        <f>COUNTIF($M9,"=13")+COUNTIF($N9,"=24")+COUNTIF($O9,"=14")+COUNTIF($P9,"=11")+COUNTIF($Q9,"=11")+COUNTIF($R9,"=14")+COUNTIF($S9,"=12")+COUNTIF($T9,"=12")+COUNTIF($U9,"=12")+COUNTIF($V9,"=13")+COUNTIF($W9,"=13")+COUNTIF($X9,"=16")</f>
        <v>12</v>
      </c>
      <c r="DV9" s="40">
        <f>COUNTIF($Y9,"=17")+COUNTIF($Z9,"=9")+COUNTIF($AA9,"=10")+COUNTIF($AB9,"=11")+COUNTIF($AC9,"=11")+COUNTIF($AD9,"=25")+COUNTIF($AE9,"=15")+COUNTIF($AF9,"=19")+COUNTIF($AG9,"=30")+COUNTIF($AH9,"=15")+COUNTIF($AI9,"=15")+COUNTIF($AJ9,"=17")+COUNTIF($AK9,"=17")</f>
        <v>13</v>
      </c>
      <c r="DW9" s="40">
        <f>COUNTIF($AL9,"=11")+COUNTIF($AM9,"=11")+COUNTIF($AN9,"=19")+COUNTIF($AO9,"=23")+COUNTIF($AP9,"=16")+COUNTIF($AQ9,"=15")+COUNTIF($AR9,"=18")+COUNTIF($AS9,"=17")+COUNTIF($AV9,"=12")+COUNTIF($AW9,"=12")</f>
        <v>10</v>
      </c>
      <c r="DX9" s="40">
        <f>COUNTIF($AX9,"=11")+COUNTIF($AY9,"=9")+COUNTIF($AZ9,"=15")+COUNTIF($BA9,"=16")+COUNTIF($BB9,"=8")+COUNTIF($BC9,"=10")+COUNTIF($BD9,"=10")+COUNTIF($BE9,"=8")+COUNTIF($BF9,"=10")+COUNTIF($BG9,"=10")</f>
        <v>10</v>
      </c>
      <c r="DY9" s="40">
        <f>COUNTIF($BH9,"=12")+COUNTIF($BI9,"=23")+COUNTIF($BJ9,"=23")+COUNTIF($BK9,"=16")+COUNTIF($BL9,"=10")+COUNTIF($BM9,"=12")+COUNTIF($BN9,"=12")+COUNTIF($BO9,"=15")+COUNTIF($BP9,"=8")+COUNTIF($BQ9,"=12")+COUNTIF($BR9,"=22")+COUNTIF($BS9,"=20")+COUNTIF($BT9,"=13")</f>
        <v>13</v>
      </c>
      <c r="DZ9" s="40">
        <f>COUNTIF($BU9,"=12")+COUNTIF($BV9,"=11")+COUNTIF($BW9,"=13")+COUNTIF($BX9,"=11")+COUNTIF($BY9,"=11")+COUNTIF($BZ9,"=12")+COUNTIF($CA9,"=12")</f>
        <v>7</v>
      </c>
    </row>
    <row r="10" spans="1:130" s="52" customFormat="1" x14ac:dyDescent="0.25">
      <c r="A10" s="16" t="s">
        <v>239</v>
      </c>
      <c r="B10" s="36"/>
      <c r="C10" s="49"/>
      <c r="D10" s="37"/>
      <c r="E10" s="82" t="s">
        <v>113</v>
      </c>
      <c r="F10" s="83"/>
      <c r="G10" s="41"/>
      <c r="H10" s="20"/>
      <c r="I10" s="24"/>
      <c r="J10" s="81"/>
      <c r="K10" s="24"/>
      <c r="L10" s="82"/>
      <c r="M10" s="25">
        <v>13</v>
      </c>
      <c r="N10" s="25">
        <v>24</v>
      </c>
      <c r="O10" s="25">
        <v>14</v>
      </c>
      <c r="P10" s="25">
        <v>11</v>
      </c>
      <c r="Q10" s="25">
        <v>11</v>
      </c>
      <c r="R10" s="25">
        <v>14</v>
      </c>
      <c r="S10" s="25">
        <v>12</v>
      </c>
      <c r="T10" s="25">
        <v>12</v>
      </c>
      <c r="U10" s="25">
        <v>12</v>
      </c>
      <c r="V10" s="25">
        <v>13</v>
      </c>
      <c r="W10" s="25">
        <v>13</v>
      </c>
      <c r="X10" s="25">
        <v>16</v>
      </c>
      <c r="Y10" s="25">
        <v>17</v>
      </c>
      <c r="Z10" s="25">
        <v>9</v>
      </c>
      <c r="AA10" s="25">
        <v>10</v>
      </c>
      <c r="AB10" s="25">
        <v>11</v>
      </c>
      <c r="AC10" s="25">
        <v>11</v>
      </c>
      <c r="AD10" s="25">
        <v>25</v>
      </c>
      <c r="AE10" s="25">
        <v>15</v>
      </c>
      <c r="AF10" s="25">
        <v>19</v>
      </c>
      <c r="AG10" s="25">
        <v>30</v>
      </c>
      <c r="AH10" s="25">
        <v>15</v>
      </c>
      <c r="AI10" s="25">
        <v>15</v>
      </c>
      <c r="AJ10" s="25">
        <v>17</v>
      </c>
      <c r="AK10" s="25">
        <v>17</v>
      </c>
      <c r="AL10" s="25">
        <v>11</v>
      </c>
      <c r="AM10" s="25">
        <v>11</v>
      </c>
      <c r="AN10" s="25">
        <v>19</v>
      </c>
      <c r="AO10" s="25">
        <v>23</v>
      </c>
      <c r="AP10" s="25">
        <v>16</v>
      </c>
      <c r="AQ10" s="25">
        <v>15</v>
      </c>
      <c r="AR10" s="25">
        <v>18</v>
      </c>
      <c r="AS10" s="25">
        <v>17</v>
      </c>
      <c r="AT10" s="25">
        <v>36</v>
      </c>
      <c r="AU10" s="25">
        <v>38</v>
      </c>
      <c r="AV10" s="25">
        <v>12</v>
      </c>
      <c r="AW10" s="25">
        <v>12</v>
      </c>
      <c r="AX10" s="25">
        <v>11</v>
      </c>
      <c r="AY10" s="25">
        <v>9</v>
      </c>
      <c r="AZ10" s="25">
        <v>15</v>
      </c>
      <c r="BA10" s="25">
        <v>16</v>
      </c>
      <c r="BB10" s="25">
        <v>8</v>
      </c>
      <c r="BC10" s="25">
        <v>10</v>
      </c>
      <c r="BD10" s="25">
        <v>10</v>
      </c>
      <c r="BE10" s="25">
        <v>8</v>
      </c>
      <c r="BF10" s="25">
        <v>10</v>
      </c>
      <c r="BG10" s="25">
        <v>10</v>
      </c>
      <c r="BH10" s="25">
        <v>12</v>
      </c>
      <c r="BI10" s="25">
        <v>23</v>
      </c>
      <c r="BJ10" s="25">
        <v>23</v>
      </c>
      <c r="BK10" s="25">
        <v>16</v>
      </c>
      <c r="BL10" s="25">
        <v>10</v>
      </c>
      <c r="BM10" s="25">
        <v>12</v>
      </c>
      <c r="BN10" s="25">
        <v>12</v>
      </c>
      <c r="BO10" s="25">
        <v>15</v>
      </c>
      <c r="BP10" s="25">
        <v>8</v>
      </c>
      <c r="BQ10" s="25">
        <v>12</v>
      </c>
      <c r="BR10" s="25">
        <v>22</v>
      </c>
      <c r="BS10" s="25">
        <v>20</v>
      </c>
      <c r="BT10" s="25">
        <v>13</v>
      </c>
      <c r="BU10" s="25">
        <v>12</v>
      </c>
      <c r="BV10" s="25">
        <v>11</v>
      </c>
      <c r="BW10" s="25">
        <v>13</v>
      </c>
      <c r="BX10" s="25">
        <v>11</v>
      </c>
      <c r="BY10" s="25">
        <v>11</v>
      </c>
      <c r="BZ10" s="25">
        <v>12</v>
      </c>
      <c r="CA10" s="25">
        <v>12</v>
      </c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93"/>
      <c r="DU10" s="40">
        <f>COUNTIF($M10,"=13")+COUNTIF($N10,"=24")+COUNTIF($O10,"=14")+COUNTIF($P10,"=11")+COUNTIF($Q10,"=11")+COUNTIF($R10,"=14")+COUNTIF($S10,"=12")+COUNTIF($T10,"=12")+COUNTIF($U10,"=12")+COUNTIF($V10,"=13")+COUNTIF($W10,"=13")+COUNTIF($X10,"=16")</f>
        <v>12</v>
      </c>
      <c r="DV10" s="40">
        <f>COUNTIF($Y10,"=17")+COUNTIF($Z10,"=9")+COUNTIF($AA10,"=10")+COUNTIF($AB10,"=11")+COUNTIF($AC10,"=11")+COUNTIF($AD10,"=25")+COUNTIF($AE10,"=15")+COUNTIF($AF10,"=19")+COUNTIF($AG10,"=30")+COUNTIF($AH10,"=15")+COUNTIF($AI10,"=15")+COUNTIF($AJ10,"=17")+COUNTIF($AK10,"=17")</f>
        <v>13</v>
      </c>
      <c r="DW10" s="40">
        <f>COUNTIF($AL10,"=11")+COUNTIF($AM10,"=11")+COUNTIF($AN10,"=19")+COUNTIF($AO10,"=23")+COUNTIF($AP10,"=16")+COUNTIF($AQ10,"=15")+COUNTIF($AR10,"=18")+COUNTIF($AS10,"=17")+COUNTIF($AV10,"=12")+COUNTIF($AW10,"=12")</f>
        <v>10</v>
      </c>
      <c r="DX10" s="40">
        <f>COUNTIF($AX10,"=11")+COUNTIF($AY10,"=9")+COUNTIF($AZ10,"=15")+COUNTIF($BA10,"=16")+COUNTIF($BB10,"=8")+COUNTIF($BC10,"=10")+COUNTIF($BD10,"=10")+COUNTIF($BE10,"=8")+COUNTIF($BF10,"=10")+COUNTIF($BG10,"=10")</f>
        <v>10</v>
      </c>
      <c r="DY10" s="40">
        <f>COUNTIF($BH10,"=12")+COUNTIF($BI10,"=23")+COUNTIF($BJ10,"=23")+COUNTIF($BK10,"=16")+COUNTIF($BL10,"=10")+COUNTIF($BM10,"=12")+COUNTIF($BN10,"=12")+COUNTIF($BO10,"=15")+COUNTIF($BP10,"=8")+COUNTIF($BQ10,"=12")+COUNTIF($BR10,"=22")+COUNTIF($BS10,"=20")+COUNTIF($BT10,"=13")</f>
        <v>13</v>
      </c>
      <c r="DZ10" s="40">
        <f>COUNTIF($BU10,"=12")+COUNTIF($BV10,"=11")+COUNTIF($BW10,"=13")+COUNTIF($BX10,"=11")+COUNTIF($BY10,"=11")+COUNTIF($BZ10,"=12")+COUNTIF($CA10,"=12")</f>
        <v>7</v>
      </c>
    </row>
    <row r="11" spans="1:130" s="52" customFormat="1" x14ac:dyDescent="0.25">
      <c r="A11" s="16" t="s">
        <v>239</v>
      </c>
      <c r="B11" s="36"/>
      <c r="C11" s="49"/>
      <c r="D11" s="37"/>
      <c r="E11" s="84"/>
      <c r="F11" s="82"/>
      <c r="G11" s="41"/>
      <c r="H11" s="20"/>
      <c r="I11" s="85"/>
      <c r="J11" s="81"/>
      <c r="K11" s="24"/>
      <c r="L11" s="8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94"/>
      <c r="DU11" s="35"/>
      <c r="DV11" s="35"/>
      <c r="DW11" s="35"/>
      <c r="DX11" s="35"/>
      <c r="DY11" s="35"/>
      <c r="DZ11" s="35"/>
    </row>
    <row r="12" spans="1:130" s="52" customFormat="1" x14ac:dyDescent="0.25">
      <c r="A12" s="16" t="s">
        <v>239</v>
      </c>
      <c r="B12" s="2"/>
      <c r="D12" s="2"/>
      <c r="E12" s="6"/>
      <c r="F12" s="20"/>
      <c r="G12" s="6"/>
      <c r="H12" s="20"/>
      <c r="I12" s="20"/>
      <c r="J12" s="81"/>
      <c r="K12" s="24"/>
      <c r="L12" s="20"/>
      <c r="M12" s="45"/>
      <c r="N12" s="45">
        <v>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>
        <v>2</v>
      </c>
      <c r="AB12" s="45"/>
      <c r="AC12" s="45"/>
      <c r="AD12" s="45"/>
      <c r="AE12" s="45"/>
      <c r="AF12" s="45"/>
      <c r="AG12" s="45"/>
      <c r="AH12" s="45"/>
      <c r="AI12" s="45"/>
      <c r="AJ12" s="45">
        <v>3</v>
      </c>
      <c r="AK12" s="45"/>
      <c r="AL12" s="45" t="s">
        <v>366</v>
      </c>
      <c r="AM12" s="45"/>
      <c r="AN12" s="52">
        <v>4</v>
      </c>
      <c r="AO12" s="45"/>
      <c r="AP12" s="45">
        <v>5</v>
      </c>
      <c r="AQ12" s="45">
        <v>6</v>
      </c>
      <c r="AR12" s="45">
        <v>7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>
        <v>8</v>
      </c>
      <c r="BL12" s="45"/>
      <c r="BM12" s="45"/>
      <c r="BN12" s="45"/>
      <c r="BO12" s="45">
        <v>9</v>
      </c>
      <c r="BP12" s="45"/>
      <c r="BQ12" s="45"/>
      <c r="BR12" s="45"/>
      <c r="BS12" s="45"/>
      <c r="BT12" s="45"/>
      <c r="BU12" s="45"/>
      <c r="BV12" s="45"/>
      <c r="BW12" s="45"/>
      <c r="BX12" s="45">
        <v>10</v>
      </c>
      <c r="BY12" s="45"/>
      <c r="BZ12" s="45"/>
      <c r="CA12" s="45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51"/>
      <c r="DV12" s="51"/>
      <c r="DW12" s="51"/>
      <c r="DX12" s="51"/>
      <c r="DY12" s="51"/>
      <c r="DZ12" s="51"/>
    </row>
    <row r="13" spans="1:130" s="52" customFormat="1" x14ac:dyDescent="0.2">
      <c r="A13" s="16" t="s">
        <v>239</v>
      </c>
      <c r="B13" s="2"/>
      <c r="C13" s="2"/>
      <c r="D13" s="17"/>
      <c r="E13" s="82" t="s">
        <v>225</v>
      </c>
      <c r="F13" s="86"/>
      <c r="G13" s="27"/>
      <c r="H13" s="20"/>
      <c r="I13" s="24"/>
      <c r="J13" s="81"/>
      <c r="K13" s="76">
        <f>+COUNTIF($N13,"&lt;=21")+COUNTIF($AA13,"&lt;=9")+COUNTIF($AJ13,"&lt;=16")+COUNTIF($AN13,"&gt;=22")+COUNTIF($AP13,"&gt;=17")+COUNTIF($AQ13,"&lt;=14")+COUNTIF($AR13,"&gt;=19")+COUNTIF($BK13,"&lt;=15")+COUNTIF($BO13,"&gt;=16")+COUNTIF($BX13,"&lt;=10")</f>
        <v>10</v>
      </c>
      <c r="L13" s="59">
        <f>65-(+DU13+DV13+DW13+DX13+DY13+DZ13)</f>
        <v>0</v>
      </c>
      <c r="M13" s="25">
        <v>13</v>
      </c>
      <c r="N13" s="103">
        <v>21</v>
      </c>
      <c r="O13" s="25">
        <v>14</v>
      </c>
      <c r="P13" s="25">
        <v>11</v>
      </c>
      <c r="Q13" s="42">
        <v>11</v>
      </c>
      <c r="R13" s="25">
        <v>14</v>
      </c>
      <c r="S13" s="25">
        <v>12</v>
      </c>
      <c r="T13" s="54">
        <v>12</v>
      </c>
      <c r="U13" s="54">
        <v>12</v>
      </c>
      <c r="V13" s="25">
        <v>13</v>
      </c>
      <c r="W13" s="25">
        <v>13</v>
      </c>
      <c r="X13" s="67">
        <v>16</v>
      </c>
      <c r="Y13" s="25">
        <v>17</v>
      </c>
      <c r="Z13" s="25">
        <v>9</v>
      </c>
      <c r="AA13" s="108">
        <v>9</v>
      </c>
      <c r="AB13" s="25">
        <v>11</v>
      </c>
      <c r="AC13" s="25">
        <v>11</v>
      </c>
      <c r="AD13" s="45">
        <v>25</v>
      </c>
      <c r="AE13" s="25">
        <v>15</v>
      </c>
      <c r="AF13" s="25">
        <v>19</v>
      </c>
      <c r="AG13" s="54">
        <v>30</v>
      </c>
      <c r="AH13" s="25">
        <v>15</v>
      </c>
      <c r="AI13" s="25">
        <v>15</v>
      </c>
      <c r="AJ13" s="108">
        <v>16</v>
      </c>
      <c r="AK13" s="25">
        <v>17</v>
      </c>
      <c r="AL13" s="25">
        <v>11</v>
      </c>
      <c r="AM13" s="25">
        <v>11</v>
      </c>
      <c r="AN13" s="105">
        <v>22</v>
      </c>
      <c r="AO13" s="25">
        <v>23</v>
      </c>
      <c r="AP13" s="104">
        <v>17</v>
      </c>
      <c r="AQ13" s="101">
        <v>14</v>
      </c>
      <c r="AR13" s="104">
        <v>19</v>
      </c>
      <c r="AS13" s="54">
        <v>17</v>
      </c>
      <c r="AT13" s="25">
        <v>36</v>
      </c>
      <c r="AU13" s="25">
        <v>38</v>
      </c>
      <c r="AV13" s="25">
        <v>12</v>
      </c>
      <c r="AW13" s="25">
        <v>12</v>
      </c>
      <c r="AX13" s="25">
        <v>11</v>
      </c>
      <c r="AY13" s="25">
        <v>9</v>
      </c>
      <c r="AZ13" s="21">
        <v>15</v>
      </c>
      <c r="BA13" s="25">
        <v>16</v>
      </c>
      <c r="BB13" s="25">
        <v>8</v>
      </c>
      <c r="BC13" s="25">
        <v>10</v>
      </c>
      <c r="BD13" s="25">
        <v>10</v>
      </c>
      <c r="BE13" s="25">
        <v>8</v>
      </c>
      <c r="BF13" s="54">
        <v>10</v>
      </c>
      <c r="BG13" s="25">
        <v>10</v>
      </c>
      <c r="BH13" s="25">
        <v>12</v>
      </c>
      <c r="BI13" s="25">
        <v>23</v>
      </c>
      <c r="BJ13" s="25">
        <v>23</v>
      </c>
      <c r="BK13" s="101">
        <v>15</v>
      </c>
      <c r="BL13" s="25">
        <v>10</v>
      </c>
      <c r="BM13" s="25">
        <v>12</v>
      </c>
      <c r="BN13" s="25">
        <v>12</v>
      </c>
      <c r="BO13" s="104">
        <v>16</v>
      </c>
      <c r="BP13" s="25">
        <v>8</v>
      </c>
      <c r="BQ13" s="25">
        <v>12</v>
      </c>
      <c r="BR13" s="45">
        <v>22</v>
      </c>
      <c r="BS13" s="25">
        <v>20</v>
      </c>
      <c r="BT13" s="45">
        <v>13</v>
      </c>
      <c r="BU13" s="54">
        <v>12</v>
      </c>
      <c r="BV13" s="25">
        <v>11</v>
      </c>
      <c r="BW13" s="25">
        <v>13</v>
      </c>
      <c r="BX13" s="101">
        <v>10</v>
      </c>
      <c r="BY13" s="25">
        <v>11</v>
      </c>
      <c r="BZ13" s="25">
        <v>12</v>
      </c>
      <c r="CA13" s="25">
        <v>12</v>
      </c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40">
        <f>COUNTIF($M13,"=13")+COUNTIF($N13,"=21")+COUNTIF($O13,"=14")+COUNTIF($P13,"=11")+COUNTIF($Q13,"=11")+COUNTIF($R13,"=14")+COUNTIF($S13,"=12")+COUNTIF($T13,"=12")+COUNTIF($U13,"=12")+COUNTIF($V13,"=13")+COUNTIF($W13,"=13")+COUNTIF($X13,"=16")</f>
        <v>12</v>
      </c>
      <c r="DV13" s="40">
        <f>COUNTIF($Y13,"=17")+COUNTIF($Z13,"=9")+COUNTIF($AA13,"=9")+COUNTIF($AB13,"=11")+COUNTIF($AC13,"=11")+COUNTIF($AD13,"=25")+COUNTIF($AE13,"=15")+COUNTIF($AF13,"=19")+COUNTIF($AG13,"=30")+COUNTIF($AH13,"=15")+COUNTIF($AI13,"=15")+COUNTIF($AJ13,"=16")+COUNTIF($AK13,"=17")</f>
        <v>13</v>
      </c>
      <c r="DW13" s="40">
        <f>COUNTIF($AL13,"=11")+COUNTIF($AM13,"=11")+COUNTIF($AN13,"=22")+COUNTIF($AO13,"=23")+COUNTIF($AP13,"=17")+COUNTIF($AQ13,"=14")+COUNTIF($AR13,"=19")+COUNTIF($AS13,"=17")+COUNTIF($AV13,"=12")+COUNTIF($AW13,"=12")</f>
        <v>10</v>
      </c>
      <c r="DX13" s="40">
        <f>COUNTIF($AX13,"=11")+COUNTIF($AY13,"=9")+COUNTIF($AZ13,"=15")+COUNTIF($BA13,"=16")+COUNTIF($BB13,"=8")+COUNTIF($BC13,"=10")+COUNTIF($BD13,"=10")+COUNTIF($BE13,"=8")+COUNTIF($BF13,"=10")+COUNTIF($BG13,"=10")</f>
        <v>10</v>
      </c>
      <c r="DY13" s="40">
        <f>COUNTIF($BH13,"=12")+COUNTIF($BI13,"=23")+COUNTIF($BJ13,"=23")+COUNTIF($BK13,"=15")+COUNTIF($BL13,"=10")+COUNTIF($BM13,"=12")+COUNTIF($BN13,"=12")+COUNTIF($BO13,"=16")+COUNTIF($BP13,"=8")+COUNTIF($BQ13,"=12")+COUNTIF($BR13,"=22")+COUNTIF($BS13,"=20")+COUNTIF($BT13,"=13")</f>
        <v>13</v>
      </c>
      <c r="DZ13" s="40">
        <f>COUNTIF($BU13,"=12")+COUNTIF($BV13,"=11")+COUNTIF($BW13,"=13")+COUNTIF($BX13,"=10")+COUNTIF($BY13,"=11")+COUNTIF($BZ13,"=12")+COUNTIF($CA13,"=12")</f>
        <v>7</v>
      </c>
    </row>
    <row r="14" spans="1:130" s="52" customFormat="1" x14ac:dyDescent="0.25">
      <c r="A14" s="16" t="s">
        <v>239</v>
      </c>
      <c r="D14" s="74"/>
      <c r="E14" s="2"/>
      <c r="F14" s="2"/>
      <c r="G14" s="6"/>
      <c r="H14" s="20"/>
      <c r="I14" s="20"/>
      <c r="J14" s="6"/>
      <c r="K14" s="20"/>
      <c r="L14" s="20"/>
      <c r="M14" s="89"/>
      <c r="N14" s="89">
        <f>COUNTIF(N17:N58,"&lt;=21")/42</f>
        <v>0.97619047619047616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>
        <f>COUNTIF(AA17:AA58,"&lt;=9")/42</f>
        <v>0.88095238095238093</v>
      </c>
      <c r="AB14" s="89"/>
      <c r="AC14" s="89"/>
      <c r="AD14" s="89"/>
      <c r="AE14" s="89"/>
      <c r="AF14" s="89"/>
      <c r="AG14" s="89"/>
      <c r="AH14" s="89"/>
      <c r="AI14" s="89"/>
      <c r="AJ14" s="89">
        <f>COUNTIF(AJ17:AJ58,"&lt;=16")/42</f>
        <v>0.80952380952380953</v>
      </c>
      <c r="AK14" s="89"/>
      <c r="AL14" s="89">
        <f>COUNTIF(AL17:AL58,"&lt;=10")/42</f>
        <v>0.69047619047619047</v>
      </c>
      <c r="AM14" s="89"/>
      <c r="AN14" s="89">
        <f>COUNTIF(AN17:AN58,"&gt;=22")/42</f>
        <v>0.90476190476190477</v>
      </c>
      <c r="AO14" s="89"/>
      <c r="AP14" s="89">
        <f>COUNTIF(AP17:AP58,"&gt;=17")/42</f>
        <v>0.95238095238095233</v>
      </c>
      <c r="AQ14" s="89">
        <f>COUNTIF(AQ17:AQ58,"&lt;=14")/42</f>
        <v>1</v>
      </c>
      <c r="AR14" s="89">
        <f>COUNTIF(AR17:AR58,"&gt;=19")/42</f>
        <v>0.83333333333333337</v>
      </c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>
        <f>COUNTIF(BK17:BK58,"&lt;=15")/42</f>
        <v>0.90476190476190477</v>
      </c>
      <c r="BL14" s="89"/>
      <c r="BM14" s="89"/>
      <c r="BN14" s="89"/>
      <c r="BO14" s="89">
        <f>COUNTIF(BO17:BO58,"&gt;=16")/42</f>
        <v>0.97619047619047616</v>
      </c>
      <c r="BP14" s="89"/>
      <c r="BQ14" s="89"/>
      <c r="BR14" s="89"/>
      <c r="BS14" s="89"/>
      <c r="BT14" s="89"/>
      <c r="BU14" s="89"/>
      <c r="BV14" s="89"/>
      <c r="BW14" s="89"/>
      <c r="BX14" s="89">
        <f>COUNTIF(BX17:BX58,"&lt;=10")/42</f>
        <v>1</v>
      </c>
      <c r="BY14" s="89"/>
      <c r="BZ14" s="89"/>
      <c r="CA14" s="89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51"/>
      <c r="DV14" s="51"/>
      <c r="DW14" s="51"/>
      <c r="DX14" s="51"/>
      <c r="DY14" s="51"/>
      <c r="DZ14" s="51"/>
    </row>
    <row r="15" spans="1:130" s="52" customFormat="1" x14ac:dyDescent="0.25">
      <c r="D15" s="74"/>
      <c r="E15" s="2"/>
      <c r="F15" s="2"/>
      <c r="G15" s="6"/>
      <c r="H15" s="20"/>
      <c r="I15" s="20"/>
      <c r="J15" s="6"/>
      <c r="K15" s="20"/>
      <c r="L15" s="20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 t="s">
        <v>309</v>
      </c>
      <c r="BU15" s="89"/>
      <c r="BV15" s="89"/>
      <c r="BW15" s="89"/>
      <c r="BX15" s="89"/>
      <c r="BY15" s="89"/>
      <c r="BZ15" s="89"/>
      <c r="CA15" s="89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51"/>
      <c r="DV15" s="51"/>
      <c r="DW15" s="51"/>
      <c r="DX15" s="51"/>
      <c r="DY15" s="51"/>
      <c r="DZ15" s="51"/>
    </row>
    <row r="16" spans="1:130" s="52" customFormat="1" x14ac:dyDescent="0.25">
      <c r="A16" s="95"/>
      <c r="D16" s="74"/>
      <c r="E16" s="2"/>
      <c r="F16" s="2"/>
      <c r="G16" s="6"/>
      <c r="H16" s="20"/>
      <c r="I16" s="20"/>
      <c r="J16" s="6"/>
      <c r="K16" s="20"/>
      <c r="L16" s="20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51"/>
      <c r="DV16" s="51"/>
      <c r="DW16" s="51"/>
      <c r="DX16" s="51"/>
      <c r="DY16" s="51"/>
      <c r="DZ16" s="51"/>
    </row>
    <row r="17" spans="1:134" s="14" customFormat="1" ht="14.25" x14ac:dyDescent="0.2">
      <c r="A17" s="145" t="s">
        <v>868</v>
      </c>
      <c r="B17" s="14" t="s">
        <v>22</v>
      </c>
      <c r="C17" s="14" t="s">
        <v>417</v>
      </c>
      <c r="D17" s="147" t="s">
        <v>771</v>
      </c>
      <c r="E17" s="14" t="s">
        <v>5</v>
      </c>
      <c r="F17" s="14" t="s">
        <v>22</v>
      </c>
      <c r="G17" s="98">
        <v>44152</v>
      </c>
      <c r="H17" s="53">
        <v>1</v>
      </c>
      <c r="I17" s="2" t="s">
        <v>285</v>
      </c>
      <c r="J17" s="20" t="s">
        <v>801</v>
      </c>
      <c r="K17" s="158">
        <f>+COUNTIF($N17,"&lt;=21")+COUNTIF($AA17,"&lt;=9")+COUNTIF($AJ17,"&lt;=16")+COUNTIF($AN17,"&gt;=22")+COUNTIF($AP17,"&gt;=17")+COUNTIF($AQ17,"&lt;=14")+COUNTIF($AR17,"&gt;=19")+COUNTIF($BK17,"&lt;=15")+COUNTIF($BO17,"&gt;=16")+COUNTIF($BX17,"&lt;=10")</f>
        <v>10</v>
      </c>
      <c r="L17" s="106">
        <f>65-(+DU17+DV17+DW17+DX17+DY17+DZ17)</f>
        <v>2</v>
      </c>
      <c r="M17" s="54">
        <v>13</v>
      </c>
      <c r="N17" s="103">
        <v>21</v>
      </c>
      <c r="O17" s="54">
        <v>14</v>
      </c>
      <c r="P17" s="54">
        <v>11</v>
      </c>
      <c r="Q17" s="114">
        <v>11</v>
      </c>
      <c r="R17" s="114">
        <v>14</v>
      </c>
      <c r="S17" s="54">
        <v>12</v>
      </c>
      <c r="T17" s="54">
        <v>12</v>
      </c>
      <c r="U17" s="54">
        <v>12</v>
      </c>
      <c r="V17" s="54">
        <v>13</v>
      </c>
      <c r="W17" s="54">
        <v>13</v>
      </c>
      <c r="X17" s="113">
        <v>16</v>
      </c>
      <c r="Y17" s="54">
        <v>17</v>
      </c>
      <c r="Z17" s="61">
        <v>9</v>
      </c>
      <c r="AA17" s="108">
        <v>9</v>
      </c>
      <c r="AB17" s="54">
        <v>11</v>
      </c>
      <c r="AC17" s="54">
        <v>11</v>
      </c>
      <c r="AD17" s="54">
        <v>25</v>
      </c>
      <c r="AE17" s="54">
        <v>15</v>
      </c>
      <c r="AF17" s="54">
        <v>19</v>
      </c>
      <c r="AG17" s="54">
        <v>30</v>
      </c>
      <c r="AH17" s="21">
        <v>15</v>
      </c>
      <c r="AI17" s="61">
        <v>15</v>
      </c>
      <c r="AJ17" s="108">
        <v>16</v>
      </c>
      <c r="AK17" s="114">
        <v>17</v>
      </c>
      <c r="AL17" s="101">
        <v>10</v>
      </c>
      <c r="AM17" s="54">
        <v>11</v>
      </c>
      <c r="AN17" s="105">
        <v>22</v>
      </c>
      <c r="AO17" s="45">
        <v>23</v>
      </c>
      <c r="AP17" s="105">
        <v>18</v>
      </c>
      <c r="AQ17" s="101">
        <v>14</v>
      </c>
      <c r="AR17" s="104">
        <v>19</v>
      </c>
      <c r="AS17" s="54">
        <v>17</v>
      </c>
      <c r="AT17" s="121">
        <v>37</v>
      </c>
      <c r="AU17" s="115">
        <v>37</v>
      </c>
      <c r="AV17" s="54">
        <v>12</v>
      </c>
      <c r="AW17" s="54">
        <v>12</v>
      </c>
      <c r="AX17" s="54">
        <v>11</v>
      </c>
      <c r="AY17" s="54">
        <v>9</v>
      </c>
      <c r="AZ17" s="114">
        <v>15</v>
      </c>
      <c r="BA17" s="114">
        <v>16</v>
      </c>
      <c r="BB17" s="54">
        <v>8</v>
      </c>
      <c r="BC17" s="54">
        <v>10</v>
      </c>
      <c r="BD17" s="54">
        <v>10</v>
      </c>
      <c r="BE17" s="54">
        <v>8</v>
      </c>
      <c r="BF17" s="54">
        <v>10</v>
      </c>
      <c r="BG17" s="54">
        <v>10</v>
      </c>
      <c r="BH17" s="54">
        <v>12</v>
      </c>
      <c r="BI17" s="114">
        <v>23</v>
      </c>
      <c r="BJ17" s="114">
        <v>23</v>
      </c>
      <c r="BK17" s="101">
        <v>15</v>
      </c>
      <c r="BL17" s="54">
        <v>10</v>
      </c>
      <c r="BM17" s="54">
        <v>12</v>
      </c>
      <c r="BN17" s="54">
        <v>12</v>
      </c>
      <c r="BO17" s="104">
        <v>16</v>
      </c>
      <c r="BP17" s="54">
        <v>8</v>
      </c>
      <c r="BQ17" s="54">
        <v>12</v>
      </c>
      <c r="BR17" s="54">
        <v>22</v>
      </c>
      <c r="BS17" s="54">
        <v>20</v>
      </c>
      <c r="BT17" s="54">
        <v>13</v>
      </c>
      <c r="BU17" s="54">
        <v>12</v>
      </c>
      <c r="BV17" s="54">
        <v>11</v>
      </c>
      <c r="BW17" s="54">
        <v>13</v>
      </c>
      <c r="BX17" s="101">
        <v>10</v>
      </c>
      <c r="BY17" s="54">
        <v>11</v>
      </c>
      <c r="BZ17" s="54">
        <v>12</v>
      </c>
      <c r="CA17" s="54">
        <v>12</v>
      </c>
      <c r="CB17" s="62">
        <v>35</v>
      </c>
      <c r="CC17" s="62">
        <v>15</v>
      </c>
      <c r="CD17" s="62">
        <v>9</v>
      </c>
      <c r="CE17" s="62">
        <v>16</v>
      </c>
      <c r="CF17" s="62">
        <v>12</v>
      </c>
      <c r="CG17" s="62">
        <v>25</v>
      </c>
      <c r="CH17" s="62">
        <v>26</v>
      </c>
      <c r="CI17" s="62">
        <v>19</v>
      </c>
      <c r="CJ17" s="62">
        <v>12</v>
      </c>
      <c r="CK17" s="62">
        <v>11</v>
      </c>
      <c r="CL17" s="62">
        <v>14</v>
      </c>
      <c r="CM17" s="62">
        <v>12</v>
      </c>
      <c r="CN17" s="62">
        <v>12</v>
      </c>
      <c r="CO17" s="62">
        <v>9</v>
      </c>
      <c r="CP17" s="62">
        <v>13</v>
      </c>
      <c r="CQ17" s="62">
        <v>12</v>
      </c>
      <c r="CR17" s="62">
        <v>10</v>
      </c>
      <c r="CS17" s="62">
        <v>11</v>
      </c>
      <c r="CT17" s="62">
        <v>11</v>
      </c>
      <c r="CU17" s="62">
        <v>30</v>
      </c>
      <c r="CV17" s="62">
        <v>12</v>
      </c>
      <c r="CW17" s="62">
        <v>13</v>
      </c>
      <c r="CX17" s="62">
        <v>24</v>
      </c>
      <c r="CY17" s="62">
        <v>13</v>
      </c>
      <c r="CZ17" s="62">
        <v>10</v>
      </c>
      <c r="DA17" s="62">
        <v>10</v>
      </c>
      <c r="DB17" s="62">
        <v>19</v>
      </c>
      <c r="DC17" s="62">
        <v>15</v>
      </c>
      <c r="DD17" s="62">
        <v>17</v>
      </c>
      <c r="DE17" s="62">
        <v>13</v>
      </c>
      <c r="DF17" s="62">
        <v>25</v>
      </c>
      <c r="DG17" s="62">
        <v>15</v>
      </c>
      <c r="DH17" s="62">
        <v>11</v>
      </c>
      <c r="DI17" s="62">
        <v>15</v>
      </c>
      <c r="DJ17" s="62">
        <v>24</v>
      </c>
      <c r="DK17" s="62">
        <v>12</v>
      </c>
      <c r="DL17" s="62">
        <v>23</v>
      </c>
      <c r="DM17" s="62">
        <v>18</v>
      </c>
      <c r="DN17" s="62">
        <v>10</v>
      </c>
      <c r="DO17" s="62">
        <v>14</v>
      </c>
      <c r="DP17" s="62">
        <v>17</v>
      </c>
      <c r="DQ17" s="62">
        <v>9</v>
      </c>
      <c r="DR17" s="62">
        <v>12</v>
      </c>
      <c r="DS17" s="62">
        <v>11</v>
      </c>
      <c r="DT17" s="144">
        <f>(2.71828^(-492.8857+59.0795*K17+7.224*L17))/(1+(2.71828^(-492.8857+59.0795*K17+7.224*L17)))</f>
        <v>1</v>
      </c>
      <c r="DU17" s="40">
        <f>COUNTIF($M17,"=13")+COUNTIF($N17,"=21")+COUNTIF($O17,"=14")+COUNTIF($P17,"=11")+COUNTIF($Q17,"=11")+COUNTIF($R17,"=14")+COUNTIF($S17,"=12")+COUNTIF($T17,"=12")+COUNTIF($U17,"=12")+COUNTIF($V17,"=13")+COUNTIF($W17,"=13")+COUNTIF($X17,"=16")</f>
        <v>12</v>
      </c>
      <c r="DV17" s="40">
        <f>COUNTIF($Y17,"=17")+COUNTIF($Z17,"=9")+COUNTIF($AA17,"=9")+COUNTIF($AB17,"=11")+COUNTIF($AC17,"=11")+COUNTIF($AD17,"=25")+COUNTIF($AE17,"=15")+COUNTIF($AF17,"=19")+COUNTIF($AG17,"=30")+COUNTIF($AH17,"=15")+COUNTIF($AI17,"=15")+COUNTIF($AJ17,"=16")+COUNTIF($AK17,"=17")</f>
        <v>13</v>
      </c>
      <c r="DW17" s="40">
        <f>COUNTIF($AL17,"=11")+COUNTIF($AM17,"=11")+COUNTIF($AN17,"=22")+COUNTIF($AO17,"=23")+COUNTIF($AP17,"=17")+COUNTIF($AQ17,"=14")+COUNTIF($AR17,"=19")+COUNTIF($AS17,"=17")+COUNTIF($AV17,"=12")+COUNTIF($AW17,"=12")</f>
        <v>8</v>
      </c>
      <c r="DX17" s="40">
        <f>COUNTIF($AX17,"=11")+COUNTIF($AY17,"=9")+COUNTIF($AZ17,"=15")+COUNTIF($BA17,"=16")+COUNTIF($BB17,"=8")+COUNTIF($BC17,"=10")+COUNTIF($BD17,"=10")+COUNTIF($BE17,"=8")+COUNTIF($BF17,"=10")+COUNTIF($BG17,"=10")</f>
        <v>10</v>
      </c>
      <c r="DY17" s="40">
        <f>COUNTIF($BH17,"=12")+COUNTIF($BI17,"=23")+COUNTIF($BJ17,"=23")+COUNTIF($BK17,"=15")+COUNTIF($BL17,"=10")+COUNTIF($BM17,"=12")+COUNTIF($BN17,"=12")+COUNTIF($BO17,"=16")+COUNTIF($BP17,"=8")+COUNTIF($BQ17,"=12")+COUNTIF($BR17,"=22")+COUNTIF($BS17,"=20")+COUNTIF($BT17,"=13")</f>
        <v>13</v>
      </c>
      <c r="DZ17" s="40">
        <f>COUNTIF($BU17,"=12")+COUNTIF($BV17,"=11")+COUNTIF($BW17,"=13")+COUNTIF($BX17,"=10")+COUNTIF($BY17,"=11")+COUNTIF($BZ17,"=12")+COUNTIF($CA17,"=12")</f>
        <v>7</v>
      </c>
      <c r="EA17" s="14" t="s">
        <v>869</v>
      </c>
      <c r="EB17" s="14" t="s">
        <v>870</v>
      </c>
    </row>
    <row r="18" spans="1:134" s="14" customFormat="1" ht="14.25" x14ac:dyDescent="0.2">
      <c r="A18" s="145">
        <v>930000</v>
      </c>
      <c r="B18" s="14" t="s">
        <v>884</v>
      </c>
      <c r="C18" s="14" t="s">
        <v>885</v>
      </c>
      <c r="D18" s="147" t="s">
        <v>890</v>
      </c>
      <c r="E18" s="22" t="s">
        <v>111</v>
      </c>
      <c r="F18" s="14" t="s">
        <v>22</v>
      </c>
      <c r="G18" s="98">
        <v>44152</v>
      </c>
      <c r="H18" s="53">
        <v>1</v>
      </c>
      <c r="I18" s="2" t="s">
        <v>285</v>
      </c>
      <c r="J18" s="20" t="s">
        <v>902</v>
      </c>
      <c r="K18" s="158">
        <f>+COUNTIF($N18,"&lt;=21")+COUNTIF($AA18,"&lt;=9")+COUNTIF($AJ18,"&lt;=16")+COUNTIF($AN18,"&gt;=22")+COUNTIF($AP18,"&gt;=17")+COUNTIF($AQ18,"&lt;=14")+COUNTIF($AR18,"&gt;=19")+COUNTIF($BK18,"&lt;=15")+COUNTIF($BO18,"&gt;=16")+COUNTIF($BX18,"&lt;=10")</f>
        <v>10</v>
      </c>
      <c r="L18" s="106">
        <f>65-(+DU18+DV18+DW18+DX18+DY18+DZ18)</f>
        <v>3</v>
      </c>
      <c r="M18" s="54">
        <v>13</v>
      </c>
      <c r="N18" s="103">
        <v>21</v>
      </c>
      <c r="O18" s="54">
        <v>14</v>
      </c>
      <c r="P18" s="54">
        <v>11</v>
      </c>
      <c r="Q18" s="114">
        <v>11</v>
      </c>
      <c r="R18" s="114">
        <v>14</v>
      </c>
      <c r="S18" s="54">
        <v>12</v>
      </c>
      <c r="T18" s="54">
        <v>12</v>
      </c>
      <c r="U18" s="104">
        <v>13</v>
      </c>
      <c r="V18" s="54">
        <v>13</v>
      </c>
      <c r="W18" s="54">
        <v>13</v>
      </c>
      <c r="X18" s="113">
        <v>16</v>
      </c>
      <c r="Y18" s="54">
        <v>17</v>
      </c>
      <c r="Z18" s="61">
        <v>9</v>
      </c>
      <c r="AA18" s="108">
        <v>9</v>
      </c>
      <c r="AB18" s="54">
        <v>11</v>
      </c>
      <c r="AC18" s="54">
        <v>11</v>
      </c>
      <c r="AD18" s="54">
        <v>25</v>
      </c>
      <c r="AE18" s="54">
        <v>15</v>
      </c>
      <c r="AF18" s="54">
        <v>19</v>
      </c>
      <c r="AG18" s="54">
        <v>30</v>
      </c>
      <c r="AH18" s="21">
        <v>15</v>
      </c>
      <c r="AI18" s="61">
        <v>15</v>
      </c>
      <c r="AJ18" s="108">
        <v>16</v>
      </c>
      <c r="AK18" s="115">
        <v>17</v>
      </c>
      <c r="AL18" s="54">
        <v>11</v>
      </c>
      <c r="AM18" s="54">
        <v>11</v>
      </c>
      <c r="AN18" s="105">
        <v>22</v>
      </c>
      <c r="AO18" s="45">
        <v>23</v>
      </c>
      <c r="AP18" s="105">
        <v>18</v>
      </c>
      <c r="AQ18" s="101">
        <v>14</v>
      </c>
      <c r="AR18" s="104">
        <v>19</v>
      </c>
      <c r="AS18" s="54">
        <v>17</v>
      </c>
      <c r="AT18" s="115">
        <v>37</v>
      </c>
      <c r="AU18" s="115">
        <v>38</v>
      </c>
      <c r="AV18" s="54">
        <v>12</v>
      </c>
      <c r="AW18" s="54">
        <v>12</v>
      </c>
      <c r="AX18" s="54">
        <v>11</v>
      </c>
      <c r="AY18" s="54">
        <v>9</v>
      </c>
      <c r="AZ18" s="114">
        <v>15</v>
      </c>
      <c r="BA18" s="114">
        <v>16</v>
      </c>
      <c r="BB18" s="54">
        <v>8</v>
      </c>
      <c r="BC18" s="54">
        <v>10</v>
      </c>
      <c r="BD18" s="54">
        <v>10</v>
      </c>
      <c r="BE18" s="54">
        <v>8</v>
      </c>
      <c r="BF18" s="54">
        <v>10</v>
      </c>
      <c r="BG18" s="54">
        <v>10</v>
      </c>
      <c r="BH18" s="54">
        <v>12</v>
      </c>
      <c r="BI18" s="114">
        <v>23</v>
      </c>
      <c r="BJ18" s="114">
        <v>23</v>
      </c>
      <c r="BK18" s="101">
        <v>15</v>
      </c>
      <c r="BL18" s="54">
        <v>10</v>
      </c>
      <c r="BM18" s="54">
        <v>12</v>
      </c>
      <c r="BN18" s="54">
        <v>12</v>
      </c>
      <c r="BO18" s="105">
        <v>17</v>
      </c>
      <c r="BP18" s="54">
        <v>8</v>
      </c>
      <c r="BQ18" s="54">
        <v>12</v>
      </c>
      <c r="BR18" s="54">
        <v>22</v>
      </c>
      <c r="BS18" s="54">
        <v>20</v>
      </c>
      <c r="BT18" s="54">
        <v>13</v>
      </c>
      <c r="BU18" s="54">
        <v>12</v>
      </c>
      <c r="BV18" s="54">
        <v>11</v>
      </c>
      <c r="BW18" s="54">
        <v>13</v>
      </c>
      <c r="BX18" s="101">
        <v>10</v>
      </c>
      <c r="BY18" s="54">
        <v>11</v>
      </c>
      <c r="BZ18" s="54">
        <v>12</v>
      </c>
      <c r="CA18" s="54">
        <v>12</v>
      </c>
      <c r="CB18" s="62">
        <v>35</v>
      </c>
      <c r="CC18" s="62">
        <v>15</v>
      </c>
      <c r="CD18" s="62">
        <v>9</v>
      </c>
      <c r="CE18" s="62">
        <v>17</v>
      </c>
      <c r="CF18" s="62">
        <v>12</v>
      </c>
      <c r="CG18" s="62">
        <v>25</v>
      </c>
      <c r="CH18" s="62">
        <v>26</v>
      </c>
      <c r="CI18" s="62">
        <v>19</v>
      </c>
      <c r="CJ18" s="62">
        <v>12</v>
      </c>
      <c r="CK18" s="62">
        <v>11</v>
      </c>
      <c r="CL18" s="62">
        <v>14</v>
      </c>
      <c r="CM18" s="62">
        <v>12</v>
      </c>
      <c r="CN18" s="62">
        <v>12</v>
      </c>
      <c r="CO18" s="62">
        <v>9</v>
      </c>
      <c r="CP18" s="62">
        <v>13</v>
      </c>
      <c r="CQ18" s="62">
        <v>12</v>
      </c>
      <c r="CR18" s="62">
        <v>10</v>
      </c>
      <c r="CS18" s="62">
        <v>11</v>
      </c>
      <c r="CT18" s="62">
        <v>11</v>
      </c>
      <c r="CU18" s="62">
        <v>30</v>
      </c>
      <c r="CV18" s="62">
        <v>12</v>
      </c>
      <c r="CW18" s="62">
        <v>13</v>
      </c>
      <c r="CX18" s="62">
        <v>24</v>
      </c>
      <c r="CY18" s="62">
        <v>13</v>
      </c>
      <c r="CZ18" s="62">
        <v>10</v>
      </c>
      <c r="DA18" s="62">
        <v>10</v>
      </c>
      <c r="DB18" s="62">
        <v>19</v>
      </c>
      <c r="DC18" s="62">
        <v>15</v>
      </c>
      <c r="DD18" s="62">
        <v>17</v>
      </c>
      <c r="DE18" s="62">
        <v>13</v>
      </c>
      <c r="DF18" s="62">
        <v>25</v>
      </c>
      <c r="DG18" s="62">
        <v>15</v>
      </c>
      <c r="DH18" s="62">
        <v>11</v>
      </c>
      <c r="DI18" s="62">
        <v>15</v>
      </c>
      <c r="DJ18" s="62">
        <v>24</v>
      </c>
      <c r="DK18" s="62">
        <v>12</v>
      </c>
      <c r="DL18" s="62">
        <v>23</v>
      </c>
      <c r="DM18" s="62">
        <v>18</v>
      </c>
      <c r="DN18" s="62">
        <v>10</v>
      </c>
      <c r="DO18" s="62">
        <v>14</v>
      </c>
      <c r="DP18" s="62">
        <v>17</v>
      </c>
      <c r="DQ18" s="62">
        <v>9</v>
      </c>
      <c r="DR18" s="62">
        <v>12</v>
      </c>
      <c r="DS18" s="62">
        <v>11</v>
      </c>
      <c r="DT18" s="144">
        <f>(2.71828^(-492.8857+59.0795*K18+7.224*L18))/(1+(2.71828^(-492.8857+59.0795*K18+7.224*L18)))</f>
        <v>1</v>
      </c>
      <c r="DU18" s="40">
        <f>COUNTIF($M18,"=13")+COUNTIF($N18,"=21")+COUNTIF($O18,"=14")+COUNTIF($P18,"=11")+COUNTIF($Q18,"=11")+COUNTIF($R18,"=14")+COUNTIF($S18,"=12")+COUNTIF($T18,"=12")+COUNTIF($U18,"=12")+COUNTIF($V18,"=13")+COUNTIF($W18,"=13")+COUNTIF($X18,"=16")</f>
        <v>11</v>
      </c>
      <c r="DV18" s="40">
        <f>COUNTIF($Y18,"=17")+COUNTIF($Z18,"=9")+COUNTIF($AA18,"=9")+COUNTIF($AB18,"=11")+COUNTIF($AC18,"=11")+COUNTIF($AD18,"=25")+COUNTIF($AE18,"=15")+COUNTIF($AF18,"=19")+COUNTIF($AG18,"=30")+COUNTIF($AH18,"=15")+COUNTIF($AI18,"=15")+COUNTIF($AJ18,"=16")+COUNTIF($AK18,"=17")</f>
        <v>13</v>
      </c>
      <c r="DW18" s="40">
        <f>COUNTIF($AL18,"=11")+COUNTIF($AM18,"=11")+COUNTIF($AN18,"=22")+COUNTIF($AO18,"=23")+COUNTIF($AP18,"=17")+COUNTIF($AQ18,"=14")+COUNTIF($AR18,"=19")+COUNTIF($AS18,"=17")+COUNTIF($AV18,"=12")+COUNTIF($AW18,"=12")</f>
        <v>9</v>
      </c>
      <c r="DX18" s="40">
        <f>COUNTIF($AX18,"=11")+COUNTIF($AY18,"=9")+COUNTIF($AZ18,"=15")+COUNTIF($BA18,"=16")+COUNTIF($BB18,"=8")+COUNTIF($BC18,"=10")+COUNTIF($BD18,"=10")+COUNTIF($BE18,"=8")+COUNTIF($BF18,"=10")+COUNTIF($BG18,"=10")</f>
        <v>10</v>
      </c>
      <c r="DY18" s="40">
        <f>COUNTIF($BH18,"=12")+COUNTIF($BI18,"=23")+COUNTIF($BJ18,"=23")+COUNTIF($BK18,"=15")+COUNTIF($BL18,"=10")+COUNTIF($BM18,"=12")+COUNTIF($BN18,"=12")+COUNTIF($BO18,"=16")+COUNTIF($BP18,"=8")+COUNTIF($BQ18,"=12")+COUNTIF($BR18,"=22")+COUNTIF($BS18,"=20")+COUNTIF($BT18,"=13")</f>
        <v>12</v>
      </c>
      <c r="DZ18" s="40">
        <f>COUNTIF($BU18,"=12")+COUNTIF($BV18,"=11")+COUNTIF($BW18,"=13")+COUNTIF($BX18,"=10")+COUNTIF($BY18,"=11")+COUNTIF($BZ18,"=12")+COUNTIF($CA18,"=12")</f>
        <v>7</v>
      </c>
      <c r="EA18" s="14" t="s">
        <v>884</v>
      </c>
      <c r="EB18" s="20" t="s">
        <v>0</v>
      </c>
    </row>
    <row r="19" spans="1:134" s="14" customFormat="1" ht="14.25" x14ac:dyDescent="0.2">
      <c r="A19" s="145" t="s">
        <v>872</v>
      </c>
      <c r="B19" s="14" t="s">
        <v>22</v>
      </c>
      <c r="C19" s="14" t="s">
        <v>873</v>
      </c>
      <c r="D19" s="147" t="s">
        <v>893</v>
      </c>
      <c r="E19" s="22" t="s">
        <v>111</v>
      </c>
      <c r="F19" s="14" t="s">
        <v>22</v>
      </c>
      <c r="G19" s="98">
        <v>44152</v>
      </c>
      <c r="H19" s="53">
        <v>1</v>
      </c>
      <c r="I19" s="2" t="s">
        <v>285</v>
      </c>
      <c r="J19" s="20" t="s">
        <v>905</v>
      </c>
      <c r="K19" s="158">
        <f>+COUNTIF($N19,"&lt;=21")+COUNTIF($AA19,"&lt;=9")+COUNTIF($AJ19,"&lt;=16")+COUNTIF($AN19,"&gt;=22")+COUNTIF($AP19,"&gt;=17")+COUNTIF($AQ19,"&lt;=14")+COUNTIF($AR19,"&gt;=19")+COUNTIF($BK19,"&lt;=15")+COUNTIF($BO19,"&gt;=16")+COUNTIF($BX19,"&lt;=10")</f>
        <v>10</v>
      </c>
      <c r="L19" s="106">
        <f>65-(+DU19+DV19+DW19+DX19+DY19+DZ19)</f>
        <v>3</v>
      </c>
      <c r="M19" s="54">
        <v>13</v>
      </c>
      <c r="N19" s="103">
        <v>21</v>
      </c>
      <c r="O19" s="54">
        <v>14</v>
      </c>
      <c r="P19" s="54">
        <v>11</v>
      </c>
      <c r="Q19" s="121">
        <v>11</v>
      </c>
      <c r="R19" s="121">
        <v>14</v>
      </c>
      <c r="S19" s="54">
        <v>12</v>
      </c>
      <c r="T19" s="54">
        <v>12</v>
      </c>
      <c r="U19" s="54">
        <v>12</v>
      </c>
      <c r="V19" s="54">
        <v>13</v>
      </c>
      <c r="W19" s="54">
        <v>13</v>
      </c>
      <c r="X19" s="139">
        <v>16</v>
      </c>
      <c r="Y19" s="54">
        <v>17</v>
      </c>
      <c r="Z19" s="61">
        <v>9</v>
      </c>
      <c r="AA19" s="108">
        <v>9</v>
      </c>
      <c r="AB19" s="54">
        <v>11</v>
      </c>
      <c r="AC19" s="54">
        <v>11</v>
      </c>
      <c r="AD19" s="54">
        <v>25</v>
      </c>
      <c r="AE19" s="54">
        <v>15</v>
      </c>
      <c r="AF19" s="54">
        <v>19</v>
      </c>
      <c r="AG19" s="54">
        <v>30</v>
      </c>
      <c r="AH19" s="4">
        <v>15</v>
      </c>
      <c r="AI19" s="61">
        <v>15</v>
      </c>
      <c r="AJ19" s="108">
        <v>16</v>
      </c>
      <c r="AK19" s="121">
        <v>17</v>
      </c>
      <c r="AL19" s="54">
        <v>11</v>
      </c>
      <c r="AM19" s="54">
        <v>11</v>
      </c>
      <c r="AN19" s="109">
        <v>22</v>
      </c>
      <c r="AO19" s="59">
        <v>23</v>
      </c>
      <c r="AP19" s="105">
        <v>18</v>
      </c>
      <c r="AQ19" s="101">
        <v>14</v>
      </c>
      <c r="AR19" s="105">
        <v>20</v>
      </c>
      <c r="AS19" s="54">
        <v>17</v>
      </c>
      <c r="AT19" s="121">
        <v>37</v>
      </c>
      <c r="AU19" s="115">
        <v>38</v>
      </c>
      <c r="AV19" s="54">
        <v>12</v>
      </c>
      <c r="AW19" s="54">
        <v>12</v>
      </c>
      <c r="AX19" s="54">
        <v>11</v>
      </c>
      <c r="AY19" s="54">
        <v>9</v>
      </c>
      <c r="AZ19" s="121">
        <v>15</v>
      </c>
      <c r="BA19" s="121">
        <v>16</v>
      </c>
      <c r="BB19" s="54">
        <v>8</v>
      </c>
      <c r="BC19" s="54">
        <v>10</v>
      </c>
      <c r="BD19" s="54">
        <v>10</v>
      </c>
      <c r="BE19" s="54">
        <v>8</v>
      </c>
      <c r="BF19" s="54">
        <v>10</v>
      </c>
      <c r="BG19" s="54">
        <v>10</v>
      </c>
      <c r="BH19" s="54">
        <v>12</v>
      </c>
      <c r="BI19" s="121">
        <v>23</v>
      </c>
      <c r="BJ19" s="121">
        <v>23</v>
      </c>
      <c r="BK19" s="101">
        <v>15</v>
      </c>
      <c r="BL19" s="54">
        <v>10</v>
      </c>
      <c r="BM19" s="54">
        <v>12</v>
      </c>
      <c r="BN19" s="54">
        <v>12</v>
      </c>
      <c r="BO19" s="105">
        <v>17</v>
      </c>
      <c r="BP19" s="54">
        <v>8</v>
      </c>
      <c r="BQ19" s="54">
        <v>12</v>
      </c>
      <c r="BR19" s="54">
        <v>22</v>
      </c>
      <c r="BS19" s="54">
        <v>20</v>
      </c>
      <c r="BT19" s="54">
        <v>13</v>
      </c>
      <c r="BU19" s="54">
        <v>12</v>
      </c>
      <c r="BV19" s="54">
        <v>11</v>
      </c>
      <c r="BW19" s="54">
        <v>13</v>
      </c>
      <c r="BX19" s="101">
        <v>10</v>
      </c>
      <c r="BY19" s="54">
        <v>11</v>
      </c>
      <c r="BZ19" s="54">
        <v>12</v>
      </c>
      <c r="CA19" s="54">
        <v>12</v>
      </c>
      <c r="CB19" s="62">
        <v>35</v>
      </c>
      <c r="CC19" s="62">
        <v>15</v>
      </c>
      <c r="CD19" s="62">
        <v>9</v>
      </c>
      <c r="CE19" s="62">
        <v>16</v>
      </c>
      <c r="CF19" s="62">
        <v>11</v>
      </c>
      <c r="CG19" s="62">
        <v>25</v>
      </c>
      <c r="CH19" s="62">
        <v>26</v>
      </c>
      <c r="CI19" s="62">
        <v>19</v>
      </c>
      <c r="CJ19" s="62">
        <v>12</v>
      </c>
      <c r="CK19" s="62">
        <v>11</v>
      </c>
      <c r="CL19" s="62">
        <v>13</v>
      </c>
      <c r="CM19" s="62">
        <v>12</v>
      </c>
      <c r="CN19" s="62">
        <v>12</v>
      </c>
      <c r="CO19" s="62">
        <v>9</v>
      </c>
      <c r="CP19" s="62">
        <v>13</v>
      </c>
      <c r="CQ19" s="62">
        <v>12</v>
      </c>
      <c r="CR19" s="62">
        <v>10</v>
      </c>
      <c r="CS19" s="62">
        <v>11</v>
      </c>
      <c r="CT19" s="62">
        <v>11</v>
      </c>
      <c r="CU19" s="62">
        <v>30</v>
      </c>
      <c r="CV19" s="62">
        <v>12</v>
      </c>
      <c r="CW19" s="62">
        <v>13</v>
      </c>
      <c r="CX19" s="62">
        <v>24</v>
      </c>
      <c r="CY19" s="62">
        <v>13</v>
      </c>
      <c r="CZ19" s="62">
        <v>10</v>
      </c>
      <c r="DA19" s="62">
        <v>10</v>
      </c>
      <c r="DB19" s="62">
        <v>19</v>
      </c>
      <c r="DC19" s="62">
        <v>15</v>
      </c>
      <c r="DD19" s="62">
        <v>17</v>
      </c>
      <c r="DE19" s="62">
        <v>13</v>
      </c>
      <c r="DF19" s="62">
        <v>25</v>
      </c>
      <c r="DG19" s="62">
        <v>15</v>
      </c>
      <c r="DH19" s="62">
        <v>11</v>
      </c>
      <c r="DI19" s="62">
        <v>15</v>
      </c>
      <c r="DJ19" s="62">
        <v>24</v>
      </c>
      <c r="DK19" s="62">
        <v>12</v>
      </c>
      <c r="DL19" s="62">
        <v>23</v>
      </c>
      <c r="DM19" s="62">
        <v>19</v>
      </c>
      <c r="DN19" s="62">
        <v>10</v>
      </c>
      <c r="DO19" s="62">
        <v>14</v>
      </c>
      <c r="DP19" s="62">
        <v>17</v>
      </c>
      <c r="DQ19" s="62">
        <v>9</v>
      </c>
      <c r="DR19" s="62">
        <v>12</v>
      </c>
      <c r="DS19" s="62">
        <v>11</v>
      </c>
      <c r="DT19" s="144">
        <f>(2.71828^(-492.8857+59.0795*K19+7.224*L19))/(1+(2.71828^(-492.8857+59.0795*K19+7.224*L19)))</f>
        <v>1</v>
      </c>
      <c r="DU19" s="40">
        <f>COUNTIF($M19,"=13")+COUNTIF($N19,"=21")+COUNTIF($O19,"=14")+COUNTIF($P19,"=11")+COUNTIF($Q19,"=11")+COUNTIF($R19,"=14")+COUNTIF($S19,"=12")+COUNTIF($T19,"=12")+COUNTIF($U19,"=12")+COUNTIF($V19,"=13")+COUNTIF($W19,"=13")+COUNTIF($X19,"=16")</f>
        <v>12</v>
      </c>
      <c r="DV19" s="40">
        <f>COUNTIF($Y19,"=17")+COUNTIF($Z19,"=9")+COUNTIF($AA19,"=9")+COUNTIF($AB19,"=11")+COUNTIF($AC19,"=11")+COUNTIF($AD19,"=25")+COUNTIF($AE19,"=15")+COUNTIF($AF19,"=19")+COUNTIF($AG19,"=30")+COUNTIF($AH19,"=15")+COUNTIF($AI19,"=15")+COUNTIF($AJ19,"=16")+COUNTIF($AK19,"=17")</f>
        <v>13</v>
      </c>
      <c r="DW19" s="40">
        <f>COUNTIF($AL19,"=11")+COUNTIF($AM19,"=11")+COUNTIF($AN19,"=22")+COUNTIF($AO19,"=23")+COUNTIF($AP19,"=17")+COUNTIF($AQ19,"=14")+COUNTIF($AR19,"=19")+COUNTIF($AS19,"=17")+COUNTIF($AV19,"=12")+COUNTIF($AW19,"=12")</f>
        <v>8</v>
      </c>
      <c r="DX19" s="40">
        <f>COUNTIF($AX19,"=11")+COUNTIF($AY19,"=9")+COUNTIF($AZ19,"=15")+COUNTIF($BA19,"=16")+COUNTIF($BB19,"=8")+COUNTIF($BC19,"=10")+COUNTIF($BD19,"=10")+COUNTIF($BE19,"=8")+COUNTIF($BF19,"=10")+COUNTIF($BG19,"=10")</f>
        <v>10</v>
      </c>
      <c r="DY19" s="40">
        <f>COUNTIF($BH19,"=12")+COUNTIF($BI19,"=23")+COUNTIF($BJ19,"=23")+COUNTIF($BK19,"=15")+COUNTIF($BL19,"=10")+COUNTIF($BM19,"=12")+COUNTIF($BN19,"=12")+COUNTIF($BO19,"=16")+COUNTIF($BP19,"=8")+COUNTIF($BQ19,"=12")+COUNTIF($BR19,"=22")+COUNTIF($BS19,"=20")+COUNTIF($BT19,"=13")</f>
        <v>12</v>
      </c>
      <c r="DZ19" s="40">
        <f>COUNTIF($BU19,"=12")+COUNTIF($BV19,"=11")+COUNTIF($BW19,"=13")+COUNTIF($BX19,"=10")+COUNTIF($BY19,"=11")+COUNTIF($BZ19,"=12")+COUNTIF($CA19,"=12")</f>
        <v>7</v>
      </c>
      <c r="EA19" s="14" t="s">
        <v>22</v>
      </c>
      <c r="EB19" s="20" t="s">
        <v>0</v>
      </c>
    </row>
    <row r="20" spans="1:134" s="14" customFormat="1" ht="14.25" x14ac:dyDescent="0.2">
      <c r="A20" s="72">
        <v>24123</v>
      </c>
      <c r="B20" s="10" t="s">
        <v>100</v>
      </c>
      <c r="C20" s="53" t="s">
        <v>317</v>
      </c>
      <c r="D20" s="147" t="s">
        <v>767</v>
      </c>
      <c r="E20" s="72" t="s">
        <v>12</v>
      </c>
      <c r="F20" s="2" t="s">
        <v>151</v>
      </c>
      <c r="G20" s="98">
        <v>43739</v>
      </c>
      <c r="H20" s="53">
        <v>1</v>
      </c>
      <c r="I20" s="20" t="s">
        <v>286</v>
      </c>
      <c r="J20" s="53" t="s">
        <v>797</v>
      </c>
      <c r="K20" s="158">
        <f>+COUNTIF($N20,"&lt;=21")+COUNTIF($AA20,"&lt;=9")+COUNTIF($AJ20,"&lt;=16")+COUNTIF($AN20,"&gt;=22")+COUNTIF($AP20,"&gt;=17")+COUNTIF($AQ20,"&lt;=14")+COUNTIF($AR20,"&gt;=19")+COUNTIF($BK20,"&lt;=15")+COUNTIF($BO20,"&gt;=16")+COUNTIF($BX20,"&lt;=10")</f>
        <v>10</v>
      </c>
      <c r="L20" s="106">
        <f>65-(+DU20+DV20+DW20+DX20+DY20+DZ20)</f>
        <v>3</v>
      </c>
      <c r="M20" s="139">
        <v>13</v>
      </c>
      <c r="N20" s="103">
        <v>21</v>
      </c>
      <c r="O20" s="139">
        <v>14</v>
      </c>
      <c r="P20" s="139">
        <v>11</v>
      </c>
      <c r="Q20" s="121">
        <v>11</v>
      </c>
      <c r="R20" s="121">
        <v>14</v>
      </c>
      <c r="S20" s="139">
        <v>12</v>
      </c>
      <c r="T20" s="139">
        <v>12</v>
      </c>
      <c r="U20" s="139">
        <v>12</v>
      </c>
      <c r="V20" s="113">
        <v>13</v>
      </c>
      <c r="W20" s="139">
        <v>13</v>
      </c>
      <c r="X20" s="139">
        <v>16</v>
      </c>
      <c r="Y20" s="139">
        <v>17</v>
      </c>
      <c r="Z20" s="61">
        <v>9</v>
      </c>
      <c r="AA20" s="108">
        <v>9</v>
      </c>
      <c r="AB20" s="139">
        <v>11</v>
      </c>
      <c r="AC20" s="139">
        <v>11</v>
      </c>
      <c r="AD20" s="113">
        <v>25</v>
      </c>
      <c r="AE20" s="139">
        <v>15</v>
      </c>
      <c r="AF20" s="139">
        <v>19</v>
      </c>
      <c r="AG20" s="139">
        <v>30</v>
      </c>
      <c r="AH20" s="4">
        <v>15</v>
      </c>
      <c r="AI20" s="61">
        <v>15</v>
      </c>
      <c r="AJ20" s="108">
        <v>16</v>
      </c>
      <c r="AK20" s="121">
        <v>17</v>
      </c>
      <c r="AL20" s="101">
        <v>10</v>
      </c>
      <c r="AM20" s="113">
        <v>11</v>
      </c>
      <c r="AN20" s="109">
        <v>22</v>
      </c>
      <c r="AO20" s="121">
        <v>23</v>
      </c>
      <c r="AP20" s="104">
        <v>17</v>
      </c>
      <c r="AQ20" s="101">
        <v>14</v>
      </c>
      <c r="AR20" s="106">
        <v>19</v>
      </c>
      <c r="AS20" s="139">
        <v>17</v>
      </c>
      <c r="AT20" s="121">
        <v>38</v>
      </c>
      <c r="AU20" s="115">
        <v>39</v>
      </c>
      <c r="AV20" s="178">
        <v>11</v>
      </c>
      <c r="AW20" s="139">
        <v>12</v>
      </c>
      <c r="AX20" s="139">
        <v>11</v>
      </c>
      <c r="AY20" s="139">
        <v>9</v>
      </c>
      <c r="AZ20" s="121">
        <v>15</v>
      </c>
      <c r="BA20" s="121">
        <v>16</v>
      </c>
      <c r="BB20" s="139">
        <v>8</v>
      </c>
      <c r="BC20" s="139">
        <v>10</v>
      </c>
      <c r="BD20" s="139">
        <v>10</v>
      </c>
      <c r="BE20" s="139">
        <v>8</v>
      </c>
      <c r="BF20" s="139">
        <v>10</v>
      </c>
      <c r="BG20" s="139">
        <v>10</v>
      </c>
      <c r="BH20" s="139">
        <v>12</v>
      </c>
      <c r="BI20" s="121">
        <v>23</v>
      </c>
      <c r="BJ20" s="121">
        <v>23</v>
      </c>
      <c r="BK20" s="110">
        <v>15</v>
      </c>
      <c r="BL20" s="139">
        <v>10</v>
      </c>
      <c r="BM20" s="139">
        <v>12</v>
      </c>
      <c r="BN20" s="139">
        <v>12</v>
      </c>
      <c r="BO20" s="106">
        <v>16</v>
      </c>
      <c r="BP20" s="139">
        <v>8</v>
      </c>
      <c r="BQ20" s="139">
        <v>12</v>
      </c>
      <c r="BR20" s="158">
        <v>23</v>
      </c>
      <c r="BS20" s="139">
        <v>20</v>
      </c>
      <c r="BT20" s="139">
        <v>13</v>
      </c>
      <c r="BU20" s="139">
        <v>12</v>
      </c>
      <c r="BV20" s="139">
        <v>11</v>
      </c>
      <c r="BW20" s="139">
        <v>13</v>
      </c>
      <c r="BX20" s="110">
        <v>10</v>
      </c>
      <c r="BY20" s="139">
        <v>11</v>
      </c>
      <c r="BZ20" s="139">
        <v>12</v>
      </c>
      <c r="CA20" s="139">
        <v>12</v>
      </c>
      <c r="CB20" s="71" t="s">
        <v>0</v>
      </c>
      <c r="CC20" s="71" t="s">
        <v>0</v>
      </c>
      <c r="CD20" s="71" t="s">
        <v>0</v>
      </c>
      <c r="CE20" s="71" t="s">
        <v>0</v>
      </c>
      <c r="CF20" s="71" t="s">
        <v>0</v>
      </c>
      <c r="CG20" s="71" t="s">
        <v>0</v>
      </c>
      <c r="CH20" s="71" t="s">
        <v>0</v>
      </c>
      <c r="CI20" s="71" t="s">
        <v>0</v>
      </c>
      <c r="CJ20" s="71" t="s">
        <v>0</v>
      </c>
      <c r="CK20" s="71" t="s">
        <v>0</v>
      </c>
      <c r="CL20" s="71" t="s">
        <v>0</v>
      </c>
      <c r="CM20" s="71" t="s">
        <v>0</v>
      </c>
      <c r="CN20" s="71" t="s">
        <v>0</v>
      </c>
      <c r="CO20" s="71" t="s">
        <v>0</v>
      </c>
      <c r="CP20" s="71" t="s">
        <v>0</v>
      </c>
      <c r="CQ20" s="71" t="s">
        <v>0</v>
      </c>
      <c r="CR20" s="71" t="s">
        <v>0</v>
      </c>
      <c r="CS20" s="71" t="s">
        <v>0</v>
      </c>
      <c r="CT20" s="71" t="s">
        <v>0</v>
      </c>
      <c r="CU20" s="71" t="s">
        <v>0</v>
      </c>
      <c r="CV20" s="71" t="s">
        <v>0</v>
      </c>
      <c r="CW20" s="71" t="s">
        <v>0</v>
      </c>
      <c r="CX20" s="71" t="s">
        <v>0</v>
      </c>
      <c r="CY20" s="71" t="s">
        <v>0</v>
      </c>
      <c r="CZ20" s="71" t="s">
        <v>0</v>
      </c>
      <c r="DA20" s="71" t="s">
        <v>0</v>
      </c>
      <c r="DB20" s="71" t="s">
        <v>0</v>
      </c>
      <c r="DC20" s="71" t="s">
        <v>0</v>
      </c>
      <c r="DD20" s="71" t="s">
        <v>0</v>
      </c>
      <c r="DE20" s="71" t="s">
        <v>0</v>
      </c>
      <c r="DF20" s="71" t="s">
        <v>0</v>
      </c>
      <c r="DG20" s="71" t="s">
        <v>0</v>
      </c>
      <c r="DH20" s="71" t="s">
        <v>0</v>
      </c>
      <c r="DI20" s="71" t="s">
        <v>0</v>
      </c>
      <c r="DJ20" s="71" t="s">
        <v>0</v>
      </c>
      <c r="DK20" s="71" t="s">
        <v>0</v>
      </c>
      <c r="DL20" s="71" t="s">
        <v>0</v>
      </c>
      <c r="DM20" s="71" t="s">
        <v>0</v>
      </c>
      <c r="DN20" s="71" t="s">
        <v>0</v>
      </c>
      <c r="DO20" s="71" t="s">
        <v>0</v>
      </c>
      <c r="DP20" s="71" t="s">
        <v>0</v>
      </c>
      <c r="DQ20" s="71" t="s">
        <v>0</v>
      </c>
      <c r="DR20" s="71" t="s">
        <v>0</v>
      </c>
      <c r="DS20" s="71" t="s">
        <v>0</v>
      </c>
      <c r="DT20" s="144">
        <f>(2.71828^(-492.8857+59.0795*K20+7.224*L20))/(1+(2.71828^(-492.8857+59.0795*K20+7.224*L20)))</f>
        <v>1</v>
      </c>
      <c r="DU20" s="40">
        <f>COUNTIF($M20,"=13")+COUNTIF($N20,"=21")+COUNTIF($O20,"=14")+COUNTIF($P20,"=11")+COUNTIF($Q20,"=11")+COUNTIF($R20,"=14")+COUNTIF($S20,"=12")+COUNTIF($T20,"=12")+COUNTIF($U20,"=12")+COUNTIF($V20,"=13")+COUNTIF($W20,"=13")+COUNTIF($X20,"=16")</f>
        <v>12</v>
      </c>
      <c r="DV20" s="40">
        <f>COUNTIF($Y20,"=17")+COUNTIF($Z20,"=9")+COUNTIF($AA20,"=9")+COUNTIF($AB20,"=11")+COUNTIF($AC20,"=11")+COUNTIF($AD20,"=25")+COUNTIF($AE20,"=15")+COUNTIF($AF20,"=19")+COUNTIF($AG20,"=30")+COUNTIF($AH20,"=15")+COUNTIF($AI20,"=15")+COUNTIF($AJ20,"=16")+COUNTIF($AK20,"=17")</f>
        <v>13</v>
      </c>
      <c r="DW20" s="40">
        <f>COUNTIF($AL20,"=11")+COUNTIF($AM20,"=11")+COUNTIF($AN20,"=22")+COUNTIF($AO20,"=23")+COUNTIF($AP20,"=17")+COUNTIF($AQ20,"=14")+COUNTIF($AR20,"=19")+COUNTIF($AS20,"=17")+COUNTIF($AV20,"=12")+COUNTIF($AW20,"=12")</f>
        <v>8</v>
      </c>
      <c r="DX20" s="40">
        <f>COUNTIF($AX20,"=11")+COUNTIF($AY20,"=9")+COUNTIF($AZ20,"=15")+COUNTIF($BA20,"=16")+COUNTIF($BB20,"=8")+COUNTIF($BC20,"=10")+COUNTIF($BD20,"=10")+COUNTIF($BE20,"=8")+COUNTIF($BF20,"=10")+COUNTIF($BG20,"=10")</f>
        <v>10</v>
      </c>
      <c r="DY20" s="40">
        <f>COUNTIF($BH20,"=12")+COUNTIF($BI20,"=23")+COUNTIF($BJ20,"=23")+COUNTIF($BK20,"=15")+COUNTIF($BL20,"=10")+COUNTIF($BM20,"=12")+COUNTIF($BN20,"=12")+COUNTIF($BO20,"=16")+COUNTIF($BP20,"=8")+COUNTIF($BQ20,"=12")+COUNTIF($BR20,"=22")+COUNTIF($BS20,"=20")+COUNTIF($BT20,"=13")</f>
        <v>12</v>
      </c>
      <c r="DZ20" s="40">
        <f>COUNTIF($BU20,"=12")+COUNTIF($BV20,"=11")+COUNTIF($BW20,"=13")+COUNTIF($BX20,"=10")+COUNTIF($BY20,"=11")+COUNTIF($BZ20,"=12")+COUNTIF($CA20,"=12")</f>
        <v>7</v>
      </c>
      <c r="EA20" s="72" t="s">
        <v>100</v>
      </c>
      <c r="EB20" s="72" t="s">
        <v>399</v>
      </c>
    </row>
    <row r="21" spans="1:134" s="14" customFormat="1" ht="14.25" x14ac:dyDescent="0.2">
      <c r="A21" s="145" t="s">
        <v>877</v>
      </c>
      <c r="B21" s="14" t="s">
        <v>878</v>
      </c>
      <c r="C21" s="14" t="s">
        <v>879</v>
      </c>
      <c r="D21" s="147" t="s">
        <v>892</v>
      </c>
      <c r="E21" s="22" t="s">
        <v>111</v>
      </c>
      <c r="F21" s="14" t="s">
        <v>22</v>
      </c>
      <c r="G21" s="98">
        <v>44152</v>
      </c>
      <c r="H21" s="53">
        <v>1</v>
      </c>
      <c r="I21" s="2" t="s">
        <v>285</v>
      </c>
      <c r="J21" s="20" t="s">
        <v>904</v>
      </c>
      <c r="K21" s="158">
        <f>+COUNTIF($N21,"&lt;=21")+COUNTIF($AA21,"&lt;=9")+COUNTIF($AJ21,"&lt;=16")+COUNTIF($AN21,"&gt;=22")+COUNTIF($AP21,"&gt;=17")+COUNTIF($AQ21,"&lt;=14")+COUNTIF($AR21,"&gt;=19")+COUNTIF($BK21,"&lt;=15")+COUNTIF($BO21,"&gt;=16")+COUNTIF($BX21,"&lt;=10")</f>
        <v>10</v>
      </c>
      <c r="L21" s="106">
        <f>65-(+DU21+DV21+DW21+DX21+DY21+DZ21)</f>
        <v>4</v>
      </c>
      <c r="M21" s="129">
        <v>13</v>
      </c>
      <c r="N21" s="103">
        <v>21</v>
      </c>
      <c r="O21" s="129">
        <v>14</v>
      </c>
      <c r="P21" s="129">
        <v>11</v>
      </c>
      <c r="Q21" s="59">
        <v>11</v>
      </c>
      <c r="R21" s="110">
        <v>13</v>
      </c>
      <c r="S21" s="129">
        <v>12</v>
      </c>
      <c r="T21" s="129">
        <v>12</v>
      </c>
      <c r="U21" s="54">
        <v>12</v>
      </c>
      <c r="V21" s="129">
        <v>13</v>
      </c>
      <c r="W21" s="129">
        <v>13</v>
      </c>
      <c r="X21" s="139">
        <v>16</v>
      </c>
      <c r="Y21" s="129">
        <v>17</v>
      </c>
      <c r="Z21" s="61">
        <v>9</v>
      </c>
      <c r="AA21" s="108">
        <v>9</v>
      </c>
      <c r="AB21" s="129">
        <v>11</v>
      </c>
      <c r="AC21" s="129">
        <v>11</v>
      </c>
      <c r="AD21" s="54">
        <v>25</v>
      </c>
      <c r="AE21" s="129">
        <v>15</v>
      </c>
      <c r="AF21" s="129">
        <v>19</v>
      </c>
      <c r="AG21" s="129">
        <v>30</v>
      </c>
      <c r="AH21" s="4">
        <v>15</v>
      </c>
      <c r="AI21" s="61">
        <v>15</v>
      </c>
      <c r="AJ21" s="108">
        <v>16</v>
      </c>
      <c r="AK21" s="121">
        <v>17</v>
      </c>
      <c r="AL21" s="129">
        <v>11</v>
      </c>
      <c r="AM21" s="129">
        <v>11</v>
      </c>
      <c r="AN21" s="109">
        <v>22</v>
      </c>
      <c r="AO21" s="59">
        <v>23</v>
      </c>
      <c r="AP21" s="109">
        <v>18</v>
      </c>
      <c r="AQ21" s="110">
        <v>14</v>
      </c>
      <c r="AR21" s="109">
        <v>20</v>
      </c>
      <c r="AS21" s="129">
        <v>17</v>
      </c>
      <c r="AT21" s="115">
        <v>36</v>
      </c>
      <c r="AU21" s="115">
        <v>38</v>
      </c>
      <c r="AV21" s="129">
        <v>12</v>
      </c>
      <c r="AW21" s="129">
        <v>12</v>
      </c>
      <c r="AX21" s="129">
        <v>11</v>
      </c>
      <c r="AY21" s="129">
        <v>9</v>
      </c>
      <c r="AZ21" s="121">
        <v>15</v>
      </c>
      <c r="BA21" s="121">
        <v>16</v>
      </c>
      <c r="BB21" s="129">
        <v>8</v>
      </c>
      <c r="BC21" s="129">
        <v>10</v>
      </c>
      <c r="BD21" s="129">
        <v>10</v>
      </c>
      <c r="BE21" s="129">
        <v>8</v>
      </c>
      <c r="BF21" s="129">
        <v>10</v>
      </c>
      <c r="BG21" s="129">
        <v>10</v>
      </c>
      <c r="BH21" s="129">
        <v>12</v>
      </c>
      <c r="BI21" s="121">
        <v>23</v>
      </c>
      <c r="BJ21" s="121">
        <v>23</v>
      </c>
      <c r="BK21" s="110">
        <v>15</v>
      </c>
      <c r="BL21" s="129">
        <v>10</v>
      </c>
      <c r="BM21" s="129">
        <v>12</v>
      </c>
      <c r="BN21" s="129">
        <v>12</v>
      </c>
      <c r="BO21" s="109">
        <v>17</v>
      </c>
      <c r="BP21" s="129">
        <v>8</v>
      </c>
      <c r="BQ21" s="54">
        <v>12</v>
      </c>
      <c r="BR21" s="129">
        <v>22</v>
      </c>
      <c r="BS21" s="129">
        <v>20</v>
      </c>
      <c r="BT21" s="129">
        <v>13</v>
      </c>
      <c r="BU21" s="129">
        <v>12</v>
      </c>
      <c r="BV21" s="129">
        <v>11</v>
      </c>
      <c r="BW21" s="129">
        <v>13</v>
      </c>
      <c r="BX21" s="110">
        <v>10</v>
      </c>
      <c r="BY21" s="129">
        <v>11</v>
      </c>
      <c r="BZ21" s="129">
        <v>12</v>
      </c>
      <c r="CA21" s="129">
        <v>12</v>
      </c>
      <c r="CB21" s="62">
        <v>35</v>
      </c>
      <c r="CC21" s="62">
        <v>15</v>
      </c>
      <c r="CD21" s="62">
        <v>9</v>
      </c>
      <c r="CE21" s="62">
        <v>16</v>
      </c>
      <c r="CF21" s="62">
        <v>12</v>
      </c>
      <c r="CG21" s="62">
        <v>25</v>
      </c>
      <c r="CH21" s="62">
        <v>26</v>
      </c>
      <c r="CI21" s="62">
        <v>19</v>
      </c>
      <c r="CJ21" s="62">
        <v>12</v>
      </c>
      <c r="CK21" s="62">
        <v>11</v>
      </c>
      <c r="CL21" s="62">
        <v>13</v>
      </c>
      <c r="CM21" s="62">
        <v>12</v>
      </c>
      <c r="CN21" s="62">
        <v>12</v>
      </c>
      <c r="CO21" s="62">
        <v>9</v>
      </c>
      <c r="CP21" s="62">
        <v>13</v>
      </c>
      <c r="CQ21" s="62">
        <v>12</v>
      </c>
      <c r="CR21" s="62">
        <v>10</v>
      </c>
      <c r="CS21" s="62">
        <v>11</v>
      </c>
      <c r="CT21" s="62">
        <v>11</v>
      </c>
      <c r="CU21" s="62">
        <v>30</v>
      </c>
      <c r="CV21" s="62">
        <v>12</v>
      </c>
      <c r="CW21" s="62">
        <v>14</v>
      </c>
      <c r="CX21" s="62">
        <v>24</v>
      </c>
      <c r="CY21" s="62">
        <v>13</v>
      </c>
      <c r="CZ21" s="62">
        <v>10</v>
      </c>
      <c r="DA21" s="62">
        <v>10</v>
      </c>
      <c r="DB21" s="62">
        <v>19</v>
      </c>
      <c r="DC21" s="62">
        <v>15</v>
      </c>
      <c r="DD21" s="62">
        <v>17</v>
      </c>
      <c r="DE21" s="62">
        <v>13</v>
      </c>
      <c r="DF21" s="62">
        <v>25</v>
      </c>
      <c r="DG21" s="62">
        <v>15</v>
      </c>
      <c r="DH21" s="62">
        <v>11</v>
      </c>
      <c r="DI21" s="62">
        <v>15</v>
      </c>
      <c r="DJ21" s="62">
        <v>24</v>
      </c>
      <c r="DK21" s="62">
        <v>12</v>
      </c>
      <c r="DL21" s="62">
        <v>23</v>
      </c>
      <c r="DM21" s="62">
        <v>18</v>
      </c>
      <c r="DN21" s="62">
        <v>10</v>
      </c>
      <c r="DO21" s="62">
        <v>14</v>
      </c>
      <c r="DP21" s="62">
        <v>17</v>
      </c>
      <c r="DQ21" s="62">
        <v>9</v>
      </c>
      <c r="DR21" s="62">
        <v>12</v>
      </c>
      <c r="DS21" s="62">
        <v>11</v>
      </c>
      <c r="DT21" s="144">
        <f>(2.71828^(-492.8857+59.0795*K21+7.224*L21))/(1+(2.71828^(-492.8857+59.0795*K21+7.224*L21)))</f>
        <v>1</v>
      </c>
      <c r="DU21" s="40">
        <f>COUNTIF($M21,"=13")+COUNTIF($N21,"=21")+COUNTIF($O21,"=14")+COUNTIF($P21,"=11")+COUNTIF($Q21,"=11")+COUNTIF($R21,"=14")+COUNTIF($S21,"=12")+COUNTIF($T21,"=12")+COUNTIF($U21,"=12")+COUNTIF($V21,"=13")+COUNTIF($W21,"=13")+COUNTIF($X21,"=16")</f>
        <v>11</v>
      </c>
      <c r="DV21" s="40">
        <f>COUNTIF($Y21,"=17")+COUNTIF($Z21,"=9")+COUNTIF($AA21,"=9")+COUNTIF($AB21,"=11")+COUNTIF($AC21,"=11")+COUNTIF($AD21,"=25")+COUNTIF($AE21,"=15")+COUNTIF($AF21,"=19")+COUNTIF($AG21,"=30")+COUNTIF($AH21,"=15")+COUNTIF($AI21,"=15")+COUNTIF($AJ21,"=16")+COUNTIF($AK21,"=17")</f>
        <v>13</v>
      </c>
      <c r="DW21" s="40">
        <f>COUNTIF($AL21,"=11")+COUNTIF($AM21,"=11")+COUNTIF($AN21,"=22")+COUNTIF($AO21,"=23")+COUNTIF($AP21,"=17")+COUNTIF($AQ21,"=14")+COUNTIF($AR21,"=19")+COUNTIF($AS21,"=17")+COUNTIF($AV21,"=12")+COUNTIF($AW21,"=12")</f>
        <v>8</v>
      </c>
      <c r="DX21" s="40">
        <f>COUNTIF($AX21,"=11")+COUNTIF($AY21,"=9")+COUNTIF($AZ21,"=15")+COUNTIF($BA21,"=16")+COUNTIF($BB21,"=8")+COUNTIF($BC21,"=10")+COUNTIF($BD21,"=10")+COUNTIF($BE21,"=8")+COUNTIF($BF21,"=10")+COUNTIF($BG21,"=10")</f>
        <v>10</v>
      </c>
      <c r="DY21" s="40">
        <f>COUNTIF($BH21,"=12")+COUNTIF($BI21,"=23")+COUNTIF($BJ21,"=23")+COUNTIF($BK21,"=15")+COUNTIF($BL21,"=10")+COUNTIF($BM21,"=12")+COUNTIF($BN21,"=12")+COUNTIF($BO21,"=16")+COUNTIF($BP21,"=8")+COUNTIF($BQ21,"=12")+COUNTIF($BR21,"=22")+COUNTIF($BS21,"=20")+COUNTIF($BT21,"=13")</f>
        <v>12</v>
      </c>
      <c r="DZ21" s="40">
        <f>COUNTIF($BU21,"=12")+COUNTIF($BV21,"=11")+COUNTIF($BW21,"=13")+COUNTIF($BX21,"=10")+COUNTIF($BY21,"=11")+COUNTIF($BZ21,"=12")+COUNTIF($CA21,"=12")</f>
        <v>7</v>
      </c>
      <c r="EA21" s="14" t="s">
        <v>878</v>
      </c>
      <c r="EB21" s="20" t="s">
        <v>0</v>
      </c>
    </row>
    <row r="22" spans="1:134" s="14" customFormat="1" ht="14.25" x14ac:dyDescent="0.2">
      <c r="A22" s="145" t="s">
        <v>871</v>
      </c>
      <c r="B22" s="14" t="s">
        <v>22</v>
      </c>
      <c r="C22" s="14" t="s">
        <v>349</v>
      </c>
      <c r="D22" s="147" t="s">
        <v>768</v>
      </c>
      <c r="E22" s="14" t="s">
        <v>12</v>
      </c>
      <c r="F22" s="14" t="s">
        <v>22</v>
      </c>
      <c r="G22" s="98">
        <v>44152</v>
      </c>
      <c r="H22" s="53">
        <v>1</v>
      </c>
      <c r="I22" s="2" t="s">
        <v>285</v>
      </c>
      <c r="J22" s="20" t="s">
        <v>798</v>
      </c>
      <c r="K22" s="158">
        <f>+COUNTIF($N22,"&lt;=21")+COUNTIF($AA22,"&lt;=9")+COUNTIF($AJ22,"&lt;=16")+COUNTIF($AN22,"&gt;=22")+COUNTIF($AP22,"&gt;=17")+COUNTIF($AQ22,"&lt;=14")+COUNTIF($AR22,"&gt;=19")+COUNTIF($BK22,"&lt;=15")+COUNTIF($BO22,"&gt;=16")+COUNTIF($BX22,"&lt;=10")</f>
        <v>10</v>
      </c>
      <c r="L22" s="106">
        <f>65-(+DU22+DV22+DW22+DX22+DY22+DZ22)</f>
        <v>4</v>
      </c>
      <c r="M22" s="129">
        <v>13</v>
      </c>
      <c r="N22" s="171">
        <v>21</v>
      </c>
      <c r="O22" s="129">
        <v>14</v>
      </c>
      <c r="P22" s="54">
        <v>11</v>
      </c>
      <c r="Q22" s="121">
        <v>11</v>
      </c>
      <c r="R22" s="121">
        <v>14</v>
      </c>
      <c r="S22" s="129">
        <v>12</v>
      </c>
      <c r="T22" s="129">
        <v>12</v>
      </c>
      <c r="U22" s="129">
        <v>12</v>
      </c>
      <c r="V22" s="129">
        <v>13</v>
      </c>
      <c r="W22" s="129">
        <v>13</v>
      </c>
      <c r="X22" s="139">
        <v>16</v>
      </c>
      <c r="Y22" s="129">
        <v>17</v>
      </c>
      <c r="Z22" s="61">
        <v>9</v>
      </c>
      <c r="AA22" s="108">
        <v>9</v>
      </c>
      <c r="AB22" s="129">
        <v>11</v>
      </c>
      <c r="AC22" s="129">
        <v>11</v>
      </c>
      <c r="AD22" s="129">
        <v>25</v>
      </c>
      <c r="AE22" s="129">
        <v>15</v>
      </c>
      <c r="AF22" s="129">
        <v>19</v>
      </c>
      <c r="AG22" s="129">
        <v>30</v>
      </c>
      <c r="AH22" s="4">
        <v>15</v>
      </c>
      <c r="AI22" s="61">
        <v>15</v>
      </c>
      <c r="AJ22" s="108">
        <v>16</v>
      </c>
      <c r="AK22" s="106">
        <v>18</v>
      </c>
      <c r="AL22" s="110">
        <v>10</v>
      </c>
      <c r="AM22" s="129">
        <v>11</v>
      </c>
      <c r="AN22" s="109">
        <v>22</v>
      </c>
      <c r="AO22" s="59">
        <v>23</v>
      </c>
      <c r="AP22" s="109">
        <v>18</v>
      </c>
      <c r="AQ22" s="110">
        <v>14</v>
      </c>
      <c r="AR22" s="109">
        <v>20</v>
      </c>
      <c r="AS22" s="129">
        <v>17</v>
      </c>
      <c r="AT22" s="121">
        <v>38</v>
      </c>
      <c r="AU22" s="115">
        <v>39</v>
      </c>
      <c r="AV22" s="129">
        <v>12</v>
      </c>
      <c r="AW22" s="129">
        <v>12</v>
      </c>
      <c r="AX22" s="129">
        <v>11</v>
      </c>
      <c r="AY22" s="129">
        <v>9</v>
      </c>
      <c r="AZ22" s="121">
        <v>15</v>
      </c>
      <c r="BA22" s="121">
        <v>16</v>
      </c>
      <c r="BB22" s="129">
        <v>8</v>
      </c>
      <c r="BC22" s="129">
        <v>10</v>
      </c>
      <c r="BD22" s="129">
        <v>10</v>
      </c>
      <c r="BE22" s="129">
        <v>8</v>
      </c>
      <c r="BF22" s="129">
        <v>10</v>
      </c>
      <c r="BG22" s="129">
        <v>10</v>
      </c>
      <c r="BH22" s="129">
        <v>12</v>
      </c>
      <c r="BI22" s="121">
        <v>23</v>
      </c>
      <c r="BJ22" s="121">
        <v>23</v>
      </c>
      <c r="BK22" s="110">
        <v>15</v>
      </c>
      <c r="BL22" s="129">
        <v>10</v>
      </c>
      <c r="BM22" s="129">
        <v>12</v>
      </c>
      <c r="BN22" s="129">
        <v>12</v>
      </c>
      <c r="BO22" s="106">
        <v>16</v>
      </c>
      <c r="BP22" s="129">
        <v>8</v>
      </c>
      <c r="BQ22" s="129">
        <v>12</v>
      </c>
      <c r="BR22" s="129">
        <v>22</v>
      </c>
      <c r="BS22" s="129">
        <v>20</v>
      </c>
      <c r="BT22" s="129">
        <v>13</v>
      </c>
      <c r="BU22" s="129">
        <v>12</v>
      </c>
      <c r="BV22" s="129">
        <v>11</v>
      </c>
      <c r="BW22" s="129">
        <v>13</v>
      </c>
      <c r="BX22" s="110">
        <v>10</v>
      </c>
      <c r="BY22" s="129">
        <v>11</v>
      </c>
      <c r="BZ22" s="129">
        <v>12</v>
      </c>
      <c r="CA22" s="129">
        <v>12</v>
      </c>
      <c r="CB22" s="62">
        <v>34</v>
      </c>
      <c r="CC22" s="62">
        <v>15</v>
      </c>
      <c r="CD22" s="62">
        <v>9</v>
      </c>
      <c r="CE22" s="62">
        <v>16</v>
      </c>
      <c r="CF22" s="62">
        <v>12</v>
      </c>
      <c r="CG22" s="62">
        <v>25</v>
      </c>
      <c r="CH22" s="62">
        <v>26</v>
      </c>
      <c r="CI22" s="62">
        <v>19</v>
      </c>
      <c r="CJ22" s="62">
        <v>12</v>
      </c>
      <c r="CK22" s="62">
        <v>11</v>
      </c>
      <c r="CL22" s="62">
        <v>14</v>
      </c>
      <c r="CM22" s="62">
        <v>12</v>
      </c>
      <c r="CN22" s="62">
        <v>12</v>
      </c>
      <c r="CO22" s="62">
        <v>9</v>
      </c>
      <c r="CP22" s="62">
        <v>13</v>
      </c>
      <c r="CQ22" s="62">
        <v>12</v>
      </c>
      <c r="CR22" s="62">
        <v>10</v>
      </c>
      <c r="CS22" s="62">
        <v>11</v>
      </c>
      <c r="CT22" s="62">
        <v>11</v>
      </c>
      <c r="CU22" s="62">
        <v>30</v>
      </c>
      <c r="CV22" s="62">
        <v>12</v>
      </c>
      <c r="CW22" s="62">
        <v>13</v>
      </c>
      <c r="CX22" s="62">
        <v>24</v>
      </c>
      <c r="CY22" s="62">
        <v>13</v>
      </c>
      <c r="CZ22" s="62">
        <v>10</v>
      </c>
      <c r="DA22" s="62">
        <v>10</v>
      </c>
      <c r="DB22" s="62">
        <v>19</v>
      </c>
      <c r="DC22" s="62">
        <v>15</v>
      </c>
      <c r="DD22" s="62">
        <v>17</v>
      </c>
      <c r="DE22" s="62">
        <v>13</v>
      </c>
      <c r="DF22" s="62">
        <v>25</v>
      </c>
      <c r="DG22" s="62">
        <v>15</v>
      </c>
      <c r="DH22" s="62">
        <v>11</v>
      </c>
      <c r="DI22" s="62">
        <v>15</v>
      </c>
      <c r="DJ22" s="62">
        <v>24</v>
      </c>
      <c r="DK22" s="62">
        <v>12</v>
      </c>
      <c r="DL22" s="62">
        <v>23</v>
      </c>
      <c r="DM22" s="62">
        <v>18</v>
      </c>
      <c r="DN22" s="62">
        <v>10</v>
      </c>
      <c r="DO22" s="62">
        <v>14</v>
      </c>
      <c r="DP22" s="62">
        <v>17</v>
      </c>
      <c r="DQ22" s="62">
        <v>9</v>
      </c>
      <c r="DR22" s="62">
        <v>12</v>
      </c>
      <c r="DS22" s="62">
        <v>11</v>
      </c>
      <c r="DT22" s="144">
        <f>(2.71828^(-492.8857+59.0795*K22+7.224*L22))/(1+(2.71828^(-492.8857+59.0795*K22+7.224*L22)))</f>
        <v>1</v>
      </c>
      <c r="DU22" s="40">
        <f>COUNTIF($M22,"=13")+COUNTIF($N22,"=21")+COUNTIF($O22,"=14")+COUNTIF($P22,"=11")+COUNTIF($Q22,"=11")+COUNTIF($R22,"=14")+COUNTIF($S22,"=12")+COUNTIF($T22,"=12")+COUNTIF($U22,"=12")+COUNTIF($V22,"=13")+COUNTIF($W22,"=13")+COUNTIF($X22,"=16")</f>
        <v>12</v>
      </c>
      <c r="DV22" s="40">
        <f>COUNTIF($Y22,"=17")+COUNTIF($Z22,"=9")+COUNTIF($AA22,"=9")+COUNTIF($AB22,"=11")+COUNTIF($AC22,"=11")+COUNTIF($AD22,"=25")+COUNTIF($AE22,"=15")+COUNTIF($AF22,"=19")+COUNTIF($AG22,"=30")+COUNTIF($AH22,"=15")+COUNTIF($AI22,"=15")+COUNTIF($AJ22,"=16")+COUNTIF($AK22,"=17")</f>
        <v>12</v>
      </c>
      <c r="DW22" s="40">
        <f>COUNTIF($AL22,"=11")+COUNTIF($AM22,"=11")+COUNTIF($AN22,"=22")+COUNTIF($AO22,"=23")+COUNTIF($AP22,"=17")+COUNTIF($AQ22,"=14")+COUNTIF($AR22,"=19")+COUNTIF($AS22,"=17")+COUNTIF($AV22,"=12")+COUNTIF($AW22,"=12")</f>
        <v>7</v>
      </c>
      <c r="DX22" s="40">
        <f>COUNTIF($AX22,"=11")+COUNTIF($AY22,"=9")+COUNTIF($AZ22,"=15")+COUNTIF($BA22,"=16")+COUNTIF($BB22,"=8")+COUNTIF($BC22,"=10")+COUNTIF($BD22,"=10")+COUNTIF($BE22,"=8")+COUNTIF($BF22,"=10")+COUNTIF($BG22,"=10")</f>
        <v>10</v>
      </c>
      <c r="DY22" s="40">
        <f>COUNTIF($BH22,"=12")+COUNTIF($BI22,"=23")+COUNTIF($BJ22,"=23")+COUNTIF($BK22,"=15")+COUNTIF($BL22,"=10")+COUNTIF($BM22,"=12")+COUNTIF($BN22,"=12")+COUNTIF($BO22,"=16")+COUNTIF($BP22,"=8")+COUNTIF($BQ22,"=12")+COUNTIF($BR22,"=22")+COUNTIF($BS22,"=20")+COUNTIF($BT22,"=13")</f>
        <v>13</v>
      </c>
      <c r="DZ22" s="40">
        <f>COUNTIF($BU22,"=12")+COUNTIF($BV22,"=11")+COUNTIF($BW22,"=13")+COUNTIF($BX22,"=10")+COUNTIF($BY22,"=11")+COUNTIF($BZ22,"=12")+COUNTIF($CA22,"=12")</f>
        <v>7</v>
      </c>
      <c r="EA22" s="14" t="s">
        <v>22</v>
      </c>
      <c r="EB22" s="14" t="s">
        <v>348</v>
      </c>
    </row>
    <row r="23" spans="1:134" s="14" customFormat="1" ht="14.25" x14ac:dyDescent="0.2">
      <c r="A23" s="133" t="s">
        <v>347</v>
      </c>
      <c r="B23" s="53" t="s">
        <v>22</v>
      </c>
      <c r="C23" s="53" t="s">
        <v>349</v>
      </c>
      <c r="D23" s="147" t="s">
        <v>768</v>
      </c>
      <c r="E23" s="14" t="s">
        <v>12</v>
      </c>
      <c r="F23" s="14" t="s">
        <v>172</v>
      </c>
      <c r="G23" s="6">
        <v>44148</v>
      </c>
      <c r="H23" s="53">
        <v>1</v>
      </c>
      <c r="I23" s="14" t="s">
        <v>285</v>
      </c>
      <c r="J23" s="53" t="s">
        <v>798</v>
      </c>
      <c r="K23" s="158">
        <f>+COUNTIF($N23,"&lt;=21")+COUNTIF($AA23,"&lt;=9")+COUNTIF($AJ23,"&lt;=16")+COUNTIF($AN23,"&gt;=22")+COUNTIF($AP23,"&gt;=17")+COUNTIF($AQ23,"&lt;=14")+COUNTIF($AR23,"&gt;=19")+COUNTIF($BK23,"&lt;=15")+COUNTIF($BO23,"&gt;=16")+COUNTIF($BX23,"&lt;=10")</f>
        <v>10</v>
      </c>
      <c r="L23" s="106">
        <f>65-(+DU23+DV23+DW23+DX23+DY23+DZ23)</f>
        <v>4</v>
      </c>
      <c r="M23" s="54">
        <v>13</v>
      </c>
      <c r="N23" s="103">
        <v>21</v>
      </c>
      <c r="O23" s="54">
        <v>14</v>
      </c>
      <c r="P23" s="54">
        <v>11</v>
      </c>
      <c r="Q23" s="21">
        <v>11</v>
      </c>
      <c r="R23" s="21">
        <v>14</v>
      </c>
      <c r="S23" s="54">
        <v>12</v>
      </c>
      <c r="T23" s="54">
        <v>12</v>
      </c>
      <c r="U23" s="54">
        <v>12</v>
      </c>
      <c r="V23" s="54">
        <v>13</v>
      </c>
      <c r="W23" s="54">
        <v>13</v>
      </c>
      <c r="X23" s="67">
        <v>16</v>
      </c>
      <c r="Y23" s="54">
        <v>17</v>
      </c>
      <c r="Z23" s="61">
        <v>9</v>
      </c>
      <c r="AA23" s="108">
        <v>9</v>
      </c>
      <c r="AB23" s="54">
        <v>11</v>
      </c>
      <c r="AC23" s="54">
        <v>11</v>
      </c>
      <c r="AD23" s="54">
        <v>25</v>
      </c>
      <c r="AE23" s="54">
        <v>15</v>
      </c>
      <c r="AF23" s="54">
        <v>19</v>
      </c>
      <c r="AG23" s="54">
        <v>30</v>
      </c>
      <c r="AH23" s="21">
        <v>15</v>
      </c>
      <c r="AI23" s="61">
        <v>15</v>
      </c>
      <c r="AJ23" s="108">
        <v>16</v>
      </c>
      <c r="AK23" s="106">
        <v>18</v>
      </c>
      <c r="AL23" s="101">
        <v>10</v>
      </c>
      <c r="AM23" s="54">
        <v>11</v>
      </c>
      <c r="AN23" s="105">
        <v>22</v>
      </c>
      <c r="AO23" s="45">
        <v>23</v>
      </c>
      <c r="AP23" s="105">
        <v>18</v>
      </c>
      <c r="AQ23" s="101">
        <v>14</v>
      </c>
      <c r="AR23" s="105">
        <v>20</v>
      </c>
      <c r="AS23" s="54">
        <v>17</v>
      </c>
      <c r="AT23" s="4">
        <v>38</v>
      </c>
      <c r="AU23" s="63">
        <v>39</v>
      </c>
      <c r="AV23" s="54">
        <v>12</v>
      </c>
      <c r="AW23" s="54">
        <v>12</v>
      </c>
      <c r="AX23" s="54">
        <v>11</v>
      </c>
      <c r="AY23" s="54">
        <v>9</v>
      </c>
      <c r="AZ23" s="21">
        <v>15</v>
      </c>
      <c r="BA23" s="21">
        <v>16</v>
      </c>
      <c r="BB23" s="54">
        <v>8</v>
      </c>
      <c r="BC23" s="54">
        <v>10</v>
      </c>
      <c r="BD23" s="54">
        <v>10</v>
      </c>
      <c r="BE23" s="54">
        <v>8</v>
      </c>
      <c r="BF23" s="54">
        <v>10</v>
      </c>
      <c r="BG23" s="54">
        <v>10</v>
      </c>
      <c r="BH23" s="54">
        <v>12</v>
      </c>
      <c r="BI23" s="21">
        <v>23</v>
      </c>
      <c r="BJ23" s="21">
        <v>23</v>
      </c>
      <c r="BK23" s="101">
        <v>15</v>
      </c>
      <c r="BL23" s="54">
        <v>10</v>
      </c>
      <c r="BM23" s="54">
        <v>12</v>
      </c>
      <c r="BN23" s="54">
        <v>12</v>
      </c>
      <c r="BO23" s="104">
        <v>16</v>
      </c>
      <c r="BP23" s="54">
        <v>8</v>
      </c>
      <c r="BQ23" s="54">
        <v>12</v>
      </c>
      <c r="BR23" s="54">
        <v>22</v>
      </c>
      <c r="BS23" s="54">
        <v>20</v>
      </c>
      <c r="BT23" s="54">
        <v>13</v>
      </c>
      <c r="BU23" s="54">
        <v>12</v>
      </c>
      <c r="BV23" s="54">
        <v>11</v>
      </c>
      <c r="BW23" s="54">
        <v>13</v>
      </c>
      <c r="BX23" s="101">
        <v>10</v>
      </c>
      <c r="BY23" s="54">
        <v>11</v>
      </c>
      <c r="BZ23" s="54">
        <v>12</v>
      </c>
      <c r="CA23" s="54">
        <v>12</v>
      </c>
      <c r="CB23" s="62">
        <v>34</v>
      </c>
      <c r="CC23" s="62">
        <v>15</v>
      </c>
      <c r="CD23" s="62">
        <v>9</v>
      </c>
      <c r="CE23" s="62">
        <v>16</v>
      </c>
      <c r="CF23" s="62">
        <v>12</v>
      </c>
      <c r="CG23" s="62">
        <v>25</v>
      </c>
      <c r="CH23" s="62">
        <v>26</v>
      </c>
      <c r="CI23" s="62">
        <v>19</v>
      </c>
      <c r="CJ23" s="62">
        <v>12</v>
      </c>
      <c r="CK23" s="62">
        <v>11</v>
      </c>
      <c r="CL23" s="62">
        <v>14</v>
      </c>
      <c r="CM23" s="62">
        <v>12</v>
      </c>
      <c r="CN23" s="62">
        <v>12</v>
      </c>
      <c r="CO23" s="62">
        <v>9</v>
      </c>
      <c r="CP23" s="62">
        <v>13</v>
      </c>
      <c r="CQ23" s="62">
        <v>12</v>
      </c>
      <c r="CR23" s="62">
        <v>10</v>
      </c>
      <c r="CS23" s="62">
        <v>11</v>
      </c>
      <c r="CT23" s="62">
        <v>11</v>
      </c>
      <c r="CU23" s="62">
        <v>30</v>
      </c>
      <c r="CV23" s="62">
        <v>12</v>
      </c>
      <c r="CW23" s="62">
        <v>13</v>
      </c>
      <c r="CX23" s="62">
        <v>24</v>
      </c>
      <c r="CY23" s="62">
        <v>13</v>
      </c>
      <c r="CZ23" s="62">
        <v>10</v>
      </c>
      <c r="DA23" s="62">
        <v>10</v>
      </c>
      <c r="DB23" s="62">
        <v>19</v>
      </c>
      <c r="DC23" s="62">
        <v>15</v>
      </c>
      <c r="DD23" s="62">
        <v>17</v>
      </c>
      <c r="DE23" s="62">
        <v>13</v>
      </c>
      <c r="DF23" s="62">
        <v>25</v>
      </c>
      <c r="DG23" s="62">
        <v>15</v>
      </c>
      <c r="DH23" s="62">
        <v>11</v>
      </c>
      <c r="DI23" s="62">
        <v>15</v>
      </c>
      <c r="DJ23" s="62">
        <v>24</v>
      </c>
      <c r="DK23" s="62">
        <v>12</v>
      </c>
      <c r="DL23" s="62">
        <v>23</v>
      </c>
      <c r="DM23" s="62">
        <v>18</v>
      </c>
      <c r="DN23" s="62">
        <v>10</v>
      </c>
      <c r="DO23" s="62">
        <v>14</v>
      </c>
      <c r="DP23" s="62">
        <v>17</v>
      </c>
      <c r="DQ23" s="62">
        <v>9</v>
      </c>
      <c r="DR23" s="62">
        <v>12</v>
      </c>
      <c r="DS23" s="62">
        <v>11</v>
      </c>
      <c r="DT23" s="144">
        <f>(2.71828^(-492.8857+59.0795*K23+7.224*L23))/(1+(2.71828^(-492.8857+59.0795*K23+7.224*L23)))</f>
        <v>1</v>
      </c>
      <c r="DU23" s="40">
        <f>COUNTIF($M23,"=13")+COUNTIF($N23,"=21")+COUNTIF($O23,"=14")+COUNTIF($P23,"=11")+COUNTIF($Q23,"=11")+COUNTIF($R23,"=14")+COUNTIF($S23,"=12")+COUNTIF($T23,"=12")+COUNTIF($U23,"=12")+COUNTIF($V23,"=13")+COUNTIF($W23,"=13")+COUNTIF($X23,"=16")</f>
        <v>12</v>
      </c>
      <c r="DV23" s="40">
        <f>COUNTIF($Y23,"=17")+COUNTIF($Z23,"=9")+COUNTIF($AA23,"=9")+COUNTIF($AB23,"=11")+COUNTIF($AC23,"=11")+COUNTIF($AD23,"=25")+COUNTIF($AE23,"=15")+COUNTIF($AF23,"=19")+COUNTIF($AG23,"=30")+COUNTIF($AH23,"=15")+COUNTIF($AI23,"=15")+COUNTIF($AJ23,"=16")+COUNTIF($AK23,"=17")</f>
        <v>12</v>
      </c>
      <c r="DW23" s="40">
        <f>COUNTIF($AL23,"=11")+COUNTIF($AM23,"=11")+COUNTIF($AN23,"=22")+COUNTIF($AO23,"=23")+COUNTIF($AP23,"=17")+COUNTIF($AQ23,"=14")+COUNTIF($AR23,"=19")+COUNTIF($AS23,"=17")+COUNTIF($AV23,"=12")+COUNTIF($AW23,"=12")</f>
        <v>7</v>
      </c>
      <c r="DX23" s="40">
        <f>COUNTIF($AX23,"=11")+COUNTIF($AY23,"=9")+COUNTIF($AZ23,"=15")+COUNTIF($BA23,"=16")+COUNTIF($BB23,"=8")+COUNTIF($BC23,"=10")+COUNTIF($BD23,"=10")+COUNTIF($BE23,"=8")+COUNTIF($BF23,"=10")+COUNTIF($BG23,"=10")</f>
        <v>10</v>
      </c>
      <c r="DY23" s="40">
        <f>COUNTIF($BH23,"=12")+COUNTIF($BI23,"=23")+COUNTIF($BJ23,"=23")+COUNTIF($BK23,"=15")+COUNTIF($BL23,"=10")+COUNTIF($BM23,"=12")+COUNTIF($BN23,"=12")+COUNTIF($BO23,"=16")+COUNTIF($BP23,"=8")+COUNTIF($BQ23,"=12")+COUNTIF($BR23,"=22")+COUNTIF($BS23,"=20")+COUNTIF($BT23,"=13")</f>
        <v>13</v>
      </c>
      <c r="DZ23" s="40">
        <f>COUNTIF($BU23,"=12")+COUNTIF($BV23,"=11")+COUNTIF($BW23,"=13")+COUNTIF($BX23,"=10")+COUNTIF($BY23,"=11")+COUNTIF($BZ23,"=12")+COUNTIF($CA23,"=12")</f>
        <v>7</v>
      </c>
      <c r="EA23" s="14" t="s">
        <v>22</v>
      </c>
      <c r="EB23" s="14" t="s">
        <v>348</v>
      </c>
    </row>
    <row r="24" spans="1:134" s="14" customFormat="1" ht="14.25" x14ac:dyDescent="0.2">
      <c r="A24" s="145" t="s">
        <v>860</v>
      </c>
      <c r="B24" s="14" t="s">
        <v>100</v>
      </c>
      <c r="C24" s="14" t="s">
        <v>361</v>
      </c>
      <c r="D24" s="147" t="s">
        <v>780</v>
      </c>
      <c r="E24" s="22" t="s">
        <v>111</v>
      </c>
      <c r="F24" s="14" t="s">
        <v>22</v>
      </c>
      <c r="G24" s="98">
        <v>44152</v>
      </c>
      <c r="H24" s="53">
        <v>1</v>
      </c>
      <c r="I24" s="2" t="s">
        <v>285</v>
      </c>
      <c r="J24" s="20" t="s">
        <v>808</v>
      </c>
      <c r="K24" s="158">
        <f>+COUNTIF($N24,"&lt;=21")+COUNTIF($AA24,"&lt;=9")+COUNTIF($AJ24,"&lt;=16")+COUNTIF($AN24,"&gt;=22")+COUNTIF($AP24,"&gt;=17")+COUNTIF($AQ24,"&lt;=14")+COUNTIF($AR24,"&gt;=19")+COUNTIF($BK24,"&lt;=15")+COUNTIF($BO24,"&gt;=16")+COUNTIF($BX24,"&lt;=10")</f>
        <v>10</v>
      </c>
      <c r="L24" s="106">
        <f>65-(+DU24+DV24+DW24+DX24+DY24+DZ24)</f>
        <v>5</v>
      </c>
      <c r="M24" s="54">
        <v>13</v>
      </c>
      <c r="N24" s="103">
        <v>21</v>
      </c>
      <c r="O24" s="54">
        <v>14</v>
      </c>
      <c r="P24" s="104">
        <v>12</v>
      </c>
      <c r="Q24" s="114">
        <v>11</v>
      </c>
      <c r="R24" s="114">
        <v>14</v>
      </c>
      <c r="S24" s="54">
        <v>12</v>
      </c>
      <c r="T24" s="54">
        <v>12</v>
      </c>
      <c r="U24" s="54">
        <v>12</v>
      </c>
      <c r="V24" s="54">
        <v>13</v>
      </c>
      <c r="W24" s="54">
        <v>13</v>
      </c>
      <c r="X24" s="113">
        <v>16</v>
      </c>
      <c r="Y24" s="54">
        <v>17</v>
      </c>
      <c r="Z24" s="61">
        <v>9</v>
      </c>
      <c r="AA24" s="108">
        <v>9</v>
      </c>
      <c r="AB24" s="54">
        <v>11</v>
      </c>
      <c r="AC24" s="54">
        <v>11</v>
      </c>
      <c r="AD24" s="54">
        <v>25</v>
      </c>
      <c r="AE24" s="54">
        <v>15</v>
      </c>
      <c r="AF24" s="54">
        <v>19</v>
      </c>
      <c r="AG24" s="54">
        <v>30</v>
      </c>
      <c r="AH24" s="21">
        <v>15</v>
      </c>
      <c r="AI24" s="61">
        <v>15</v>
      </c>
      <c r="AJ24" s="108">
        <v>16</v>
      </c>
      <c r="AK24" s="115">
        <v>17</v>
      </c>
      <c r="AL24" s="101">
        <v>10</v>
      </c>
      <c r="AM24" s="54">
        <v>11</v>
      </c>
      <c r="AN24" s="105">
        <v>22</v>
      </c>
      <c r="AO24" s="45">
        <v>23</v>
      </c>
      <c r="AP24" s="104">
        <v>17</v>
      </c>
      <c r="AQ24" s="101">
        <v>14</v>
      </c>
      <c r="AR24" s="104">
        <v>19</v>
      </c>
      <c r="AS24" s="106">
        <v>18</v>
      </c>
      <c r="AT24" s="115">
        <v>38</v>
      </c>
      <c r="AU24" s="115">
        <v>39</v>
      </c>
      <c r="AV24" s="54">
        <v>12</v>
      </c>
      <c r="AW24" s="54">
        <v>12</v>
      </c>
      <c r="AX24" s="54">
        <v>11</v>
      </c>
      <c r="AY24" s="54">
        <v>9</v>
      </c>
      <c r="AZ24" s="114">
        <v>15</v>
      </c>
      <c r="BA24" s="114">
        <v>16</v>
      </c>
      <c r="BB24" s="54">
        <v>8</v>
      </c>
      <c r="BC24" s="54">
        <v>10</v>
      </c>
      <c r="BD24" s="54">
        <v>10</v>
      </c>
      <c r="BE24" s="54">
        <v>8</v>
      </c>
      <c r="BF24" s="104">
        <v>11</v>
      </c>
      <c r="BG24" s="54">
        <v>10</v>
      </c>
      <c r="BH24" s="54">
        <v>12</v>
      </c>
      <c r="BI24" s="114">
        <v>23</v>
      </c>
      <c r="BJ24" s="114">
        <v>23</v>
      </c>
      <c r="BK24" s="101">
        <v>15</v>
      </c>
      <c r="BL24" s="54">
        <v>10</v>
      </c>
      <c r="BM24" s="54">
        <v>12</v>
      </c>
      <c r="BN24" s="54">
        <v>12</v>
      </c>
      <c r="BO24" s="104">
        <v>16</v>
      </c>
      <c r="BP24" s="54">
        <v>8</v>
      </c>
      <c r="BQ24" s="54">
        <v>12</v>
      </c>
      <c r="BR24" s="54">
        <v>23</v>
      </c>
      <c r="BS24" s="54">
        <v>20</v>
      </c>
      <c r="BT24" s="54">
        <v>13</v>
      </c>
      <c r="BU24" s="54">
        <v>12</v>
      </c>
      <c r="BV24" s="54">
        <v>11</v>
      </c>
      <c r="BW24" s="54">
        <v>13</v>
      </c>
      <c r="BX24" s="101">
        <v>10</v>
      </c>
      <c r="BY24" s="54">
        <v>11</v>
      </c>
      <c r="BZ24" s="54">
        <v>12</v>
      </c>
      <c r="CA24" s="54">
        <v>12</v>
      </c>
      <c r="CB24" s="62">
        <v>35</v>
      </c>
      <c r="CC24" s="62">
        <v>15</v>
      </c>
      <c r="CD24" s="62">
        <v>9</v>
      </c>
      <c r="CE24" s="62">
        <v>16</v>
      </c>
      <c r="CF24" s="62">
        <v>12</v>
      </c>
      <c r="CG24" s="62">
        <v>25</v>
      </c>
      <c r="CH24" s="62">
        <v>26</v>
      </c>
      <c r="CI24" s="62">
        <v>19</v>
      </c>
      <c r="CJ24" s="62">
        <v>12</v>
      </c>
      <c r="CK24" s="62">
        <v>11</v>
      </c>
      <c r="CL24" s="62">
        <v>13</v>
      </c>
      <c r="CM24" s="62">
        <v>12</v>
      </c>
      <c r="CN24" s="62">
        <v>12</v>
      </c>
      <c r="CO24" s="62">
        <v>9</v>
      </c>
      <c r="CP24" s="62">
        <v>13</v>
      </c>
      <c r="CQ24" s="62">
        <v>12</v>
      </c>
      <c r="CR24" s="62">
        <v>10</v>
      </c>
      <c r="CS24" s="62">
        <v>11</v>
      </c>
      <c r="CT24" s="62">
        <v>11</v>
      </c>
      <c r="CU24" s="62">
        <v>30</v>
      </c>
      <c r="CV24" s="62">
        <v>12</v>
      </c>
      <c r="CW24" s="62">
        <v>12</v>
      </c>
      <c r="CX24" s="62">
        <v>24</v>
      </c>
      <c r="CY24" s="62">
        <v>13</v>
      </c>
      <c r="CZ24" s="62">
        <v>10</v>
      </c>
      <c r="DA24" s="62">
        <v>11</v>
      </c>
      <c r="DB24" s="62">
        <v>21</v>
      </c>
      <c r="DC24" s="62">
        <v>15</v>
      </c>
      <c r="DD24" s="62">
        <v>17</v>
      </c>
      <c r="DE24" s="62">
        <v>14</v>
      </c>
      <c r="DF24" s="62">
        <v>23</v>
      </c>
      <c r="DG24" s="62">
        <v>15</v>
      </c>
      <c r="DH24" s="62">
        <v>11</v>
      </c>
      <c r="DI24" s="62">
        <v>16</v>
      </c>
      <c r="DJ24" s="62">
        <v>24</v>
      </c>
      <c r="DK24" s="62">
        <v>12</v>
      </c>
      <c r="DL24" s="62">
        <v>23</v>
      </c>
      <c r="DM24" s="62">
        <v>18</v>
      </c>
      <c r="DN24" s="62">
        <v>10</v>
      </c>
      <c r="DO24" s="62">
        <v>14</v>
      </c>
      <c r="DP24" s="62">
        <v>17</v>
      </c>
      <c r="DQ24" s="62">
        <v>9</v>
      </c>
      <c r="DR24" s="62">
        <v>11</v>
      </c>
      <c r="DS24" s="62">
        <v>11</v>
      </c>
      <c r="DT24" s="144">
        <f>(2.71828^(-492.8857+59.0795*K24+7.224*L24))/(1+(2.71828^(-492.8857+59.0795*K24+7.224*L24)))</f>
        <v>1</v>
      </c>
      <c r="DU24" s="40">
        <f>COUNTIF($M24,"=13")+COUNTIF($N24,"=21")+COUNTIF($O24,"=14")+COUNTIF($P24,"=11")+COUNTIF($Q24,"=11")+COUNTIF($R24,"=14")+COUNTIF($S24,"=12")+COUNTIF($T24,"=12")+COUNTIF($U24,"=12")+COUNTIF($V24,"=13")+COUNTIF($W24,"=13")+COUNTIF($X24,"=16")</f>
        <v>11</v>
      </c>
      <c r="DV24" s="40">
        <f>COUNTIF($Y24,"=17")+COUNTIF($Z24,"=9")+COUNTIF($AA24,"=9")+COUNTIF($AB24,"=11")+COUNTIF($AC24,"=11")+COUNTIF($AD24,"=25")+COUNTIF($AE24,"=15")+COUNTIF($AF24,"=19")+COUNTIF($AG24,"=30")+COUNTIF($AH24,"=15")+COUNTIF($AI24,"=15")+COUNTIF($AJ24,"=16")+COUNTIF($AK24,"=17")</f>
        <v>13</v>
      </c>
      <c r="DW24" s="40">
        <f>COUNTIF($AL24,"=11")+COUNTIF($AM24,"=11")+COUNTIF($AN24,"=22")+COUNTIF($AO24,"=23")+COUNTIF($AP24,"=17")+COUNTIF($AQ24,"=14")+COUNTIF($AR24,"=19")+COUNTIF($AS24,"=17")+COUNTIF($AV24,"=12")+COUNTIF($AW24,"=12")</f>
        <v>8</v>
      </c>
      <c r="DX24" s="40">
        <f>COUNTIF($AX24,"=11")+COUNTIF($AY24,"=9")+COUNTIF($AZ24,"=15")+COUNTIF($BA24,"=16")+COUNTIF($BB24,"=8")+COUNTIF($BC24,"=10")+COUNTIF($BD24,"=10")+COUNTIF($BE24,"=8")+COUNTIF($BF24,"=10")+COUNTIF($BG24,"=10")</f>
        <v>9</v>
      </c>
      <c r="DY24" s="40">
        <f>COUNTIF($BH24,"=12")+COUNTIF($BI24,"=23")+COUNTIF($BJ24,"=23")+COUNTIF($BK24,"=15")+COUNTIF($BL24,"=10")+COUNTIF($BM24,"=12")+COUNTIF($BN24,"=12")+COUNTIF($BO24,"=16")+COUNTIF($BP24,"=8")+COUNTIF($BQ24,"=12")+COUNTIF($BR24,"=22")+COUNTIF($BS24,"=20")+COUNTIF($BT24,"=13")</f>
        <v>12</v>
      </c>
      <c r="DZ24" s="40">
        <f>COUNTIF($BU24,"=12")+COUNTIF($BV24,"=11")+COUNTIF($BW24,"=13")+COUNTIF($BX24,"=10")+COUNTIF($BY24,"=11")+COUNTIF($BZ24,"=12")+COUNTIF($CA24,"=12")</f>
        <v>7</v>
      </c>
      <c r="EA24" s="14" t="s">
        <v>100</v>
      </c>
      <c r="EB24" s="20" t="s">
        <v>0</v>
      </c>
    </row>
    <row r="25" spans="1:134" s="14" customFormat="1" ht="14.25" x14ac:dyDescent="0.2">
      <c r="A25" s="20">
        <v>166938</v>
      </c>
      <c r="B25" s="32" t="s">
        <v>153</v>
      </c>
      <c r="C25" s="52" t="s">
        <v>368</v>
      </c>
      <c r="D25" s="147" t="s">
        <v>769</v>
      </c>
      <c r="E25" s="20" t="s">
        <v>12</v>
      </c>
      <c r="F25" s="2" t="s">
        <v>151</v>
      </c>
      <c r="G25" s="120">
        <v>43739</v>
      </c>
      <c r="H25" s="53">
        <v>1</v>
      </c>
      <c r="I25" s="20" t="s">
        <v>286</v>
      </c>
      <c r="J25" s="52" t="s">
        <v>799</v>
      </c>
      <c r="K25" s="158">
        <f>+COUNTIF($N25,"&lt;=21")+COUNTIF($AA25,"&lt;=9")+COUNTIF($AJ25,"&lt;=16")+COUNTIF($AN25,"&gt;=22")+COUNTIF($AP25,"&gt;=17")+COUNTIF($AQ25,"&lt;=14")+COUNTIF($AR25,"&gt;=19")+COUNTIF($BK25,"&lt;=15")+COUNTIF($BO25,"&gt;=16")+COUNTIF($BX25,"&lt;=10")</f>
        <v>10</v>
      </c>
      <c r="L25" s="106">
        <f>65-(+DU25+DV25+DW25+DX25+DY25+DZ25)</f>
        <v>5</v>
      </c>
      <c r="M25" s="113">
        <v>13</v>
      </c>
      <c r="N25" s="103">
        <v>21</v>
      </c>
      <c r="O25" s="113">
        <v>14</v>
      </c>
      <c r="P25" s="113">
        <v>11</v>
      </c>
      <c r="Q25" s="114">
        <v>11</v>
      </c>
      <c r="R25" s="114">
        <v>14</v>
      </c>
      <c r="S25" s="113">
        <v>12</v>
      </c>
      <c r="T25" s="113">
        <v>12</v>
      </c>
      <c r="U25" s="113">
        <v>12</v>
      </c>
      <c r="V25" s="113">
        <v>13</v>
      </c>
      <c r="W25" s="113">
        <v>13</v>
      </c>
      <c r="X25" s="113">
        <v>16</v>
      </c>
      <c r="Y25" s="113">
        <v>17</v>
      </c>
      <c r="Z25" s="115">
        <v>9</v>
      </c>
      <c r="AA25" s="108">
        <v>9</v>
      </c>
      <c r="AB25" s="113">
        <v>11</v>
      </c>
      <c r="AC25" s="113">
        <v>11</v>
      </c>
      <c r="AD25" s="113">
        <v>25</v>
      </c>
      <c r="AE25" s="113">
        <v>15</v>
      </c>
      <c r="AF25" s="113">
        <v>19</v>
      </c>
      <c r="AG25" s="159">
        <v>29</v>
      </c>
      <c r="AH25" s="114">
        <v>15</v>
      </c>
      <c r="AI25" s="115">
        <v>15</v>
      </c>
      <c r="AJ25" s="108">
        <v>16</v>
      </c>
      <c r="AK25" s="121">
        <v>17</v>
      </c>
      <c r="AL25" s="101">
        <v>10</v>
      </c>
      <c r="AM25" s="113">
        <v>11</v>
      </c>
      <c r="AN25" s="105">
        <v>22</v>
      </c>
      <c r="AO25" s="114">
        <v>23</v>
      </c>
      <c r="AP25" s="105">
        <v>18</v>
      </c>
      <c r="AQ25" s="101">
        <v>14</v>
      </c>
      <c r="AR25" s="105">
        <v>20</v>
      </c>
      <c r="AS25" s="113">
        <v>17</v>
      </c>
      <c r="AT25" s="121">
        <v>36</v>
      </c>
      <c r="AU25" s="115">
        <v>38</v>
      </c>
      <c r="AV25" s="113">
        <v>12</v>
      </c>
      <c r="AW25" s="113">
        <v>12</v>
      </c>
      <c r="AX25" s="113">
        <v>11</v>
      </c>
      <c r="AY25" s="113">
        <v>9</v>
      </c>
      <c r="AZ25" s="114">
        <v>15</v>
      </c>
      <c r="BA25" s="114">
        <v>16</v>
      </c>
      <c r="BB25" s="113">
        <v>8</v>
      </c>
      <c r="BC25" s="113">
        <v>10</v>
      </c>
      <c r="BD25" s="113">
        <v>10</v>
      </c>
      <c r="BE25" s="113">
        <v>8</v>
      </c>
      <c r="BF25" s="113">
        <v>10</v>
      </c>
      <c r="BG25" s="113">
        <v>10</v>
      </c>
      <c r="BH25" s="113">
        <v>12</v>
      </c>
      <c r="BI25" s="114">
        <v>23</v>
      </c>
      <c r="BJ25" s="114">
        <v>23</v>
      </c>
      <c r="BK25" s="101">
        <v>15</v>
      </c>
      <c r="BL25" s="113">
        <v>10</v>
      </c>
      <c r="BM25" s="113">
        <v>12</v>
      </c>
      <c r="BN25" s="113">
        <v>12</v>
      </c>
      <c r="BO25" s="105">
        <v>17</v>
      </c>
      <c r="BP25" s="113">
        <v>8</v>
      </c>
      <c r="BQ25" s="113">
        <v>12</v>
      </c>
      <c r="BR25" s="113">
        <v>22</v>
      </c>
      <c r="BS25" s="113">
        <v>20</v>
      </c>
      <c r="BT25" s="113">
        <v>13</v>
      </c>
      <c r="BU25" s="113">
        <v>12</v>
      </c>
      <c r="BV25" s="113">
        <v>11</v>
      </c>
      <c r="BW25" s="113">
        <v>13</v>
      </c>
      <c r="BX25" s="101">
        <v>10</v>
      </c>
      <c r="BY25" s="113">
        <v>11</v>
      </c>
      <c r="BZ25" s="113">
        <v>12</v>
      </c>
      <c r="CA25" s="113">
        <v>12</v>
      </c>
      <c r="CB25" s="71" t="s">
        <v>0</v>
      </c>
      <c r="CC25" s="71" t="s">
        <v>0</v>
      </c>
      <c r="CD25" s="71" t="s">
        <v>0</v>
      </c>
      <c r="CE25" s="71" t="s">
        <v>0</v>
      </c>
      <c r="CF25" s="71" t="s">
        <v>0</v>
      </c>
      <c r="CG25" s="71" t="s">
        <v>0</v>
      </c>
      <c r="CH25" s="71" t="s">
        <v>0</v>
      </c>
      <c r="CI25" s="71" t="s">
        <v>0</v>
      </c>
      <c r="CJ25" s="71" t="s">
        <v>0</v>
      </c>
      <c r="CK25" s="71" t="s">
        <v>0</v>
      </c>
      <c r="CL25" s="71" t="s">
        <v>0</v>
      </c>
      <c r="CM25" s="71" t="s">
        <v>0</v>
      </c>
      <c r="CN25" s="71" t="s">
        <v>0</v>
      </c>
      <c r="CO25" s="71" t="s">
        <v>0</v>
      </c>
      <c r="CP25" s="71" t="s">
        <v>0</v>
      </c>
      <c r="CQ25" s="71" t="s">
        <v>0</v>
      </c>
      <c r="CR25" s="71" t="s">
        <v>0</v>
      </c>
      <c r="CS25" s="71" t="s">
        <v>0</v>
      </c>
      <c r="CT25" s="71" t="s">
        <v>0</v>
      </c>
      <c r="CU25" s="71" t="s">
        <v>0</v>
      </c>
      <c r="CV25" s="71" t="s">
        <v>0</v>
      </c>
      <c r="CW25" s="71" t="s">
        <v>0</v>
      </c>
      <c r="CX25" s="71" t="s">
        <v>0</v>
      </c>
      <c r="CY25" s="71" t="s">
        <v>0</v>
      </c>
      <c r="CZ25" s="71" t="s">
        <v>0</v>
      </c>
      <c r="DA25" s="71" t="s">
        <v>0</v>
      </c>
      <c r="DB25" s="71" t="s">
        <v>0</v>
      </c>
      <c r="DC25" s="71" t="s">
        <v>0</v>
      </c>
      <c r="DD25" s="71" t="s">
        <v>0</v>
      </c>
      <c r="DE25" s="71" t="s">
        <v>0</v>
      </c>
      <c r="DF25" s="71" t="s">
        <v>0</v>
      </c>
      <c r="DG25" s="71" t="s">
        <v>0</v>
      </c>
      <c r="DH25" s="71" t="s">
        <v>0</v>
      </c>
      <c r="DI25" s="71" t="s">
        <v>0</v>
      </c>
      <c r="DJ25" s="71" t="s">
        <v>0</v>
      </c>
      <c r="DK25" s="71" t="s">
        <v>0</v>
      </c>
      <c r="DL25" s="71" t="s">
        <v>0</v>
      </c>
      <c r="DM25" s="71" t="s">
        <v>0</v>
      </c>
      <c r="DN25" s="71" t="s">
        <v>0</v>
      </c>
      <c r="DO25" s="71" t="s">
        <v>0</v>
      </c>
      <c r="DP25" s="71" t="s">
        <v>0</v>
      </c>
      <c r="DQ25" s="71" t="s">
        <v>0</v>
      </c>
      <c r="DR25" s="71" t="s">
        <v>0</v>
      </c>
      <c r="DS25" s="71" t="s">
        <v>0</v>
      </c>
      <c r="DT25" s="144">
        <f>(2.71828^(-492.8857+59.0795*K25+7.224*L25))/(1+(2.71828^(-492.8857+59.0795*K25+7.224*L25)))</f>
        <v>1</v>
      </c>
      <c r="DU25" s="40">
        <f>COUNTIF($M25,"=13")+COUNTIF($N25,"=21")+COUNTIF($O25,"=14")+COUNTIF($P25,"=11")+COUNTIF($Q25,"=11")+COUNTIF($R25,"=14")+COUNTIF($S25,"=12")+COUNTIF($T25,"=12")+COUNTIF($U25,"=12")+COUNTIF($V25,"=13")+COUNTIF($W25,"=13")+COUNTIF($X25,"=16")</f>
        <v>12</v>
      </c>
      <c r="DV25" s="40">
        <f>COUNTIF($Y25,"=17")+COUNTIF($Z25,"=9")+COUNTIF($AA25,"=9")+COUNTIF($AB25,"=11")+COUNTIF($AC25,"=11")+COUNTIF($AD25,"=25")+COUNTIF($AE25,"=15")+COUNTIF($AF25,"=19")+COUNTIF($AG25,"=30")+COUNTIF($AH25,"=15")+COUNTIF($AI25,"=15")+COUNTIF($AJ25,"=16")+COUNTIF($AK25,"=17")</f>
        <v>12</v>
      </c>
      <c r="DW25" s="40">
        <f>COUNTIF($AL25,"=11")+COUNTIF($AM25,"=11")+COUNTIF($AN25,"=22")+COUNTIF($AO25,"=23")+COUNTIF($AP25,"=17")+COUNTIF($AQ25,"=14")+COUNTIF($AR25,"=19")+COUNTIF($AS25,"=17")+COUNTIF($AV25,"=12")+COUNTIF($AW25,"=12")</f>
        <v>7</v>
      </c>
      <c r="DX25" s="40">
        <f>COUNTIF($AX25,"=11")+COUNTIF($AY25,"=9")+COUNTIF($AZ25,"=15")+COUNTIF($BA25,"=16")+COUNTIF($BB25,"=8")+COUNTIF($BC25,"=10")+COUNTIF($BD25,"=10")+COUNTIF($BE25,"=8")+COUNTIF($BF25,"=10")+COUNTIF($BG25,"=10")</f>
        <v>10</v>
      </c>
      <c r="DY25" s="40">
        <f>COUNTIF($BH25,"=12")+COUNTIF($BI25,"=23")+COUNTIF($BJ25,"=23")+COUNTIF($BK25,"=15")+COUNTIF($BL25,"=10")+COUNTIF($BM25,"=12")+COUNTIF($BN25,"=12")+COUNTIF($BO25,"=16")+COUNTIF($BP25,"=8")+COUNTIF($BQ25,"=12")+COUNTIF($BR25,"=22")+COUNTIF($BS25,"=20")+COUNTIF($BT25,"=13")</f>
        <v>12</v>
      </c>
      <c r="DZ25" s="40">
        <f>COUNTIF($BU25,"=12")+COUNTIF($BV25,"=11")+COUNTIF($BW25,"=13")+COUNTIF($BX25,"=10")+COUNTIF($BY25,"=11")+COUNTIF($BZ25,"=12")+COUNTIF($CA25,"=12")</f>
        <v>7</v>
      </c>
      <c r="EA25" s="2" t="s">
        <v>414</v>
      </c>
      <c r="EB25" s="20" t="s">
        <v>415</v>
      </c>
    </row>
    <row r="26" spans="1:134" s="14" customFormat="1" ht="14.25" x14ac:dyDescent="0.2">
      <c r="A26" s="20">
        <v>171782</v>
      </c>
      <c r="B26" s="16" t="s">
        <v>197</v>
      </c>
      <c r="C26" s="20" t="s">
        <v>343</v>
      </c>
      <c r="D26" s="147" t="s">
        <v>770</v>
      </c>
      <c r="E26" s="20" t="s">
        <v>12</v>
      </c>
      <c r="F26" s="2" t="s">
        <v>62</v>
      </c>
      <c r="G26" s="98">
        <v>43739</v>
      </c>
      <c r="H26" s="53">
        <v>1</v>
      </c>
      <c r="I26" s="2" t="s">
        <v>285</v>
      </c>
      <c r="J26" s="20" t="s">
        <v>812</v>
      </c>
      <c r="K26" s="158">
        <f>+COUNTIF($N26,"&lt;=21")+COUNTIF($AA26,"&lt;=9")+COUNTIF($AJ26,"&lt;=16")+COUNTIF($AN26,"&gt;=22")+COUNTIF($AP26,"&gt;=17")+COUNTIF($AQ26,"&lt;=14")+COUNTIF($AR26,"&gt;=19")+COUNTIF($BK26,"&lt;=15")+COUNTIF($BO26,"&gt;=16")+COUNTIF($BX26,"&lt;=10")</f>
        <v>10</v>
      </c>
      <c r="L26" s="106">
        <f>65-(+DU26+DV26+DW26+DX26+DY26+DZ26)</f>
        <v>5</v>
      </c>
      <c r="M26" s="113">
        <v>13</v>
      </c>
      <c r="N26" s="103">
        <v>21</v>
      </c>
      <c r="O26" s="113">
        <v>14</v>
      </c>
      <c r="P26" s="113">
        <v>11</v>
      </c>
      <c r="Q26" s="114">
        <v>11</v>
      </c>
      <c r="R26" s="114">
        <v>14</v>
      </c>
      <c r="S26" s="113">
        <v>12</v>
      </c>
      <c r="T26" s="113">
        <v>12</v>
      </c>
      <c r="U26" s="113">
        <v>12</v>
      </c>
      <c r="V26" s="113">
        <v>13</v>
      </c>
      <c r="W26" s="113">
        <v>13</v>
      </c>
      <c r="X26" s="113">
        <v>16</v>
      </c>
      <c r="Y26" s="113">
        <v>17</v>
      </c>
      <c r="Z26" s="115">
        <v>9</v>
      </c>
      <c r="AA26" s="108">
        <v>9</v>
      </c>
      <c r="AB26" s="113">
        <v>11</v>
      </c>
      <c r="AC26" s="113">
        <v>11</v>
      </c>
      <c r="AD26" s="113">
        <v>25</v>
      </c>
      <c r="AE26" s="113">
        <v>15</v>
      </c>
      <c r="AF26" s="113">
        <v>19</v>
      </c>
      <c r="AG26" s="113">
        <v>30</v>
      </c>
      <c r="AH26" s="114">
        <v>15</v>
      </c>
      <c r="AI26" s="115">
        <v>15</v>
      </c>
      <c r="AJ26" s="108">
        <v>16</v>
      </c>
      <c r="AK26" s="121">
        <v>17</v>
      </c>
      <c r="AL26" s="101">
        <v>10</v>
      </c>
      <c r="AM26" s="113">
        <v>11</v>
      </c>
      <c r="AN26" s="105">
        <v>22</v>
      </c>
      <c r="AO26" s="114">
        <v>23</v>
      </c>
      <c r="AP26" s="105">
        <v>18</v>
      </c>
      <c r="AQ26" s="101">
        <v>14</v>
      </c>
      <c r="AR26" s="104">
        <v>19</v>
      </c>
      <c r="AS26" s="113">
        <v>17</v>
      </c>
      <c r="AT26" s="115">
        <v>36</v>
      </c>
      <c r="AU26" s="115">
        <v>38</v>
      </c>
      <c r="AV26" s="113">
        <v>12</v>
      </c>
      <c r="AW26" s="113">
        <v>12</v>
      </c>
      <c r="AX26" s="113">
        <v>11</v>
      </c>
      <c r="AY26" s="113">
        <v>9</v>
      </c>
      <c r="AZ26" s="114">
        <v>15</v>
      </c>
      <c r="BA26" s="114">
        <v>16</v>
      </c>
      <c r="BB26" s="113">
        <v>8</v>
      </c>
      <c r="BC26" s="113">
        <v>10</v>
      </c>
      <c r="BD26" s="113">
        <v>10</v>
      </c>
      <c r="BE26" s="113">
        <v>8</v>
      </c>
      <c r="BF26" s="113">
        <v>10</v>
      </c>
      <c r="BG26" s="113">
        <v>10</v>
      </c>
      <c r="BH26" s="113">
        <v>12</v>
      </c>
      <c r="BI26" s="114">
        <v>23</v>
      </c>
      <c r="BJ26" s="114">
        <v>23</v>
      </c>
      <c r="BK26" s="101">
        <v>15</v>
      </c>
      <c r="BL26" s="113">
        <v>10</v>
      </c>
      <c r="BM26" s="113">
        <v>12</v>
      </c>
      <c r="BN26" s="113">
        <v>12</v>
      </c>
      <c r="BO26" s="105">
        <v>17</v>
      </c>
      <c r="BP26" s="113">
        <v>8</v>
      </c>
      <c r="BQ26" s="113">
        <v>12</v>
      </c>
      <c r="BR26" s="113">
        <v>22</v>
      </c>
      <c r="BS26" s="113">
        <v>20</v>
      </c>
      <c r="BT26" s="163">
        <v>14</v>
      </c>
      <c r="BU26" s="113">
        <v>12</v>
      </c>
      <c r="BV26" s="113">
        <v>11</v>
      </c>
      <c r="BW26" s="163">
        <v>14</v>
      </c>
      <c r="BX26" s="101">
        <v>10</v>
      </c>
      <c r="BY26" s="113">
        <v>11</v>
      </c>
      <c r="BZ26" s="113">
        <v>12</v>
      </c>
      <c r="CA26" s="113">
        <v>12</v>
      </c>
      <c r="CB26" s="71">
        <v>36</v>
      </c>
      <c r="CC26" s="71">
        <v>15</v>
      </c>
      <c r="CD26" s="71">
        <v>9</v>
      </c>
      <c r="CE26" s="71">
        <v>16</v>
      </c>
      <c r="CF26" s="71">
        <v>12</v>
      </c>
      <c r="CG26" s="71">
        <v>25</v>
      </c>
      <c r="CH26" s="71">
        <v>26</v>
      </c>
      <c r="CI26" s="71">
        <v>19</v>
      </c>
      <c r="CJ26" s="71">
        <v>12</v>
      </c>
      <c r="CK26" s="71">
        <v>11</v>
      </c>
      <c r="CL26" s="71">
        <v>14</v>
      </c>
      <c r="CM26" s="71">
        <v>12</v>
      </c>
      <c r="CN26" s="71">
        <v>12</v>
      </c>
      <c r="CO26" s="71">
        <v>9</v>
      </c>
      <c r="CP26" s="71">
        <v>12</v>
      </c>
      <c r="CQ26" s="71">
        <v>12</v>
      </c>
      <c r="CR26" s="71">
        <v>10</v>
      </c>
      <c r="CS26" s="71">
        <v>11</v>
      </c>
      <c r="CT26" s="71">
        <v>11</v>
      </c>
      <c r="CU26" s="71">
        <v>30</v>
      </c>
      <c r="CV26" s="71">
        <v>12</v>
      </c>
      <c r="CW26" s="71">
        <v>13</v>
      </c>
      <c r="CX26" s="71">
        <v>24</v>
      </c>
      <c r="CY26" s="71">
        <v>13</v>
      </c>
      <c r="CZ26" s="71">
        <v>10</v>
      </c>
      <c r="DA26" s="71">
        <v>10</v>
      </c>
      <c r="DB26" s="71">
        <v>19</v>
      </c>
      <c r="DC26" s="71">
        <v>15</v>
      </c>
      <c r="DD26" s="71">
        <v>17</v>
      </c>
      <c r="DE26" s="71">
        <v>14</v>
      </c>
      <c r="DF26" s="71">
        <v>25</v>
      </c>
      <c r="DG26" s="71">
        <v>15</v>
      </c>
      <c r="DH26" s="71">
        <v>11</v>
      </c>
      <c r="DI26" s="71">
        <v>15</v>
      </c>
      <c r="DJ26" s="71">
        <v>24</v>
      </c>
      <c r="DK26" s="71">
        <v>12</v>
      </c>
      <c r="DL26" s="71">
        <v>23</v>
      </c>
      <c r="DM26" s="71">
        <v>18</v>
      </c>
      <c r="DN26" s="71">
        <v>10</v>
      </c>
      <c r="DO26" s="71">
        <v>14</v>
      </c>
      <c r="DP26" s="71">
        <v>17</v>
      </c>
      <c r="DQ26" s="71">
        <v>9</v>
      </c>
      <c r="DR26" s="71">
        <v>12</v>
      </c>
      <c r="DS26" s="71">
        <v>11</v>
      </c>
      <c r="DT26" s="144">
        <f>(2.71828^(-492.8857+59.0795*K26+7.224*L26))/(1+(2.71828^(-492.8857+59.0795*K26+7.224*L26)))</f>
        <v>1</v>
      </c>
      <c r="DU26" s="40">
        <f>COUNTIF($M26,"=13")+COUNTIF($N26,"=21")+COUNTIF($O26,"=14")+COUNTIF($P26,"=11")+COUNTIF($Q26,"=11")+COUNTIF($R26,"=14")+COUNTIF($S26,"=12")+COUNTIF($T26,"=12")+COUNTIF($U26,"=12")+COUNTIF($V26,"=13")+COUNTIF($W26,"=13")+COUNTIF($X26,"=16")</f>
        <v>12</v>
      </c>
      <c r="DV26" s="40">
        <f>COUNTIF($Y26,"=17")+COUNTIF($Z26,"=9")+COUNTIF($AA26,"=9")+COUNTIF($AB26,"=11")+COUNTIF($AC26,"=11")+COUNTIF($AD26,"=25")+COUNTIF($AE26,"=15")+COUNTIF($AF26,"=19")+COUNTIF($AG26,"=30")+COUNTIF($AH26,"=15")+COUNTIF($AI26,"=15")+COUNTIF($AJ26,"=16")+COUNTIF($AK26,"=17")</f>
        <v>13</v>
      </c>
      <c r="DW26" s="40">
        <f>COUNTIF($AL26,"=11")+COUNTIF($AM26,"=11")+COUNTIF($AN26,"=22")+COUNTIF($AO26,"=23")+COUNTIF($AP26,"=17")+COUNTIF($AQ26,"=14")+COUNTIF($AR26,"=19")+COUNTIF($AS26,"=17")+COUNTIF($AV26,"=12")+COUNTIF($AW26,"=12")</f>
        <v>8</v>
      </c>
      <c r="DX26" s="40">
        <f>COUNTIF($AX26,"=11")+COUNTIF($AY26,"=9")+COUNTIF($AZ26,"=15")+COUNTIF($BA26,"=16")+COUNTIF($BB26,"=8")+COUNTIF($BC26,"=10")+COUNTIF($BD26,"=10")+COUNTIF($BE26,"=8")+COUNTIF($BF26,"=10")+COUNTIF($BG26,"=10")</f>
        <v>10</v>
      </c>
      <c r="DY26" s="40">
        <f>COUNTIF($BH26,"=12")+COUNTIF($BI26,"=23")+COUNTIF($BJ26,"=23")+COUNTIF($BK26,"=15")+COUNTIF($BL26,"=10")+COUNTIF($BM26,"=12")+COUNTIF($BN26,"=12")+COUNTIF($BO26,"=16")+COUNTIF($BP26,"=8")+COUNTIF($BQ26,"=12")+COUNTIF($BR26,"=22")+COUNTIF($BS26,"=20")+COUNTIF($BT26,"=13")</f>
        <v>11</v>
      </c>
      <c r="DZ26" s="40">
        <f>COUNTIF($BU26,"=12")+COUNTIF($BV26,"=11")+COUNTIF($BW26,"=13")+COUNTIF($BX26,"=10")+COUNTIF($BY26,"=11")+COUNTIF($BZ26,"=12")+COUNTIF($CA26,"=12")</f>
        <v>6</v>
      </c>
      <c r="EA26" s="2" t="s">
        <v>197</v>
      </c>
      <c r="EB26" s="20" t="s">
        <v>416</v>
      </c>
    </row>
    <row r="27" spans="1:134" s="14" customFormat="1" ht="14.25" x14ac:dyDescent="0.2">
      <c r="A27" s="133">
        <v>236400</v>
      </c>
      <c r="B27" s="2" t="s">
        <v>22</v>
      </c>
      <c r="C27" s="20" t="s">
        <v>368</v>
      </c>
      <c r="D27" s="147" t="s">
        <v>769</v>
      </c>
      <c r="E27" s="20" t="s">
        <v>12</v>
      </c>
      <c r="F27" s="20" t="s">
        <v>22</v>
      </c>
      <c r="G27" s="98">
        <v>43739</v>
      </c>
      <c r="H27" s="53">
        <v>1</v>
      </c>
      <c r="I27" s="2" t="s">
        <v>285</v>
      </c>
      <c r="J27" s="20" t="s">
        <v>799</v>
      </c>
      <c r="K27" s="158">
        <f>+COUNTIF($N27,"&lt;=21")+COUNTIF($AA27,"&lt;=9")+COUNTIF($AJ27,"&lt;=16")+COUNTIF($AN27,"&gt;=22")+COUNTIF($AP27,"&gt;=17")+COUNTIF($AQ27,"&lt;=14")+COUNTIF($AR27,"&gt;=19")+COUNTIF($BK27,"&lt;=15")+COUNTIF($BO27,"&gt;=16")+COUNTIF($BX27,"&lt;=10")</f>
        <v>10</v>
      </c>
      <c r="L27" s="106">
        <f>65-(+DU27+DV27+DW27+DX27+DY27+DZ27)</f>
        <v>5</v>
      </c>
      <c r="M27" s="113">
        <v>13</v>
      </c>
      <c r="N27" s="103">
        <v>21</v>
      </c>
      <c r="O27" s="113">
        <v>14</v>
      </c>
      <c r="P27" s="113">
        <v>11</v>
      </c>
      <c r="Q27" s="114">
        <v>11</v>
      </c>
      <c r="R27" s="114">
        <v>14</v>
      </c>
      <c r="S27" s="113">
        <v>12</v>
      </c>
      <c r="T27" s="113">
        <v>12</v>
      </c>
      <c r="U27" s="113">
        <v>12</v>
      </c>
      <c r="V27" s="113">
        <v>13</v>
      </c>
      <c r="W27" s="113">
        <v>13</v>
      </c>
      <c r="X27" s="113">
        <v>16</v>
      </c>
      <c r="Y27" s="113">
        <v>17</v>
      </c>
      <c r="Z27" s="115">
        <v>9</v>
      </c>
      <c r="AA27" s="108">
        <v>9</v>
      </c>
      <c r="AB27" s="113">
        <v>11</v>
      </c>
      <c r="AC27" s="113">
        <v>11</v>
      </c>
      <c r="AD27" s="113">
        <v>25</v>
      </c>
      <c r="AE27" s="113">
        <v>15</v>
      </c>
      <c r="AF27" s="113">
        <v>19</v>
      </c>
      <c r="AG27" s="113">
        <v>30</v>
      </c>
      <c r="AH27" s="114">
        <v>15</v>
      </c>
      <c r="AI27" s="115">
        <v>15</v>
      </c>
      <c r="AJ27" s="108">
        <v>16</v>
      </c>
      <c r="AK27" s="121">
        <v>17</v>
      </c>
      <c r="AL27" s="101">
        <v>10</v>
      </c>
      <c r="AM27" s="113">
        <v>11</v>
      </c>
      <c r="AN27" s="105">
        <v>22</v>
      </c>
      <c r="AO27" s="114">
        <v>23</v>
      </c>
      <c r="AP27" s="105">
        <v>18</v>
      </c>
      <c r="AQ27" s="101">
        <v>14</v>
      </c>
      <c r="AR27" s="105">
        <v>20</v>
      </c>
      <c r="AS27" s="113">
        <v>17</v>
      </c>
      <c r="AT27" s="115">
        <v>36</v>
      </c>
      <c r="AU27" s="115">
        <v>37</v>
      </c>
      <c r="AV27" s="159">
        <v>11</v>
      </c>
      <c r="AW27" s="113">
        <v>12</v>
      </c>
      <c r="AX27" s="113">
        <v>11</v>
      </c>
      <c r="AY27" s="113">
        <v>9</v>
      </c>
      <c r="AZ27" s="114">
        <v>15</v>
      </c>
      <c r="BA27" s="114">
        <v>16</v>
      </c>
      <c r="BB27" s="113">
        <v>8</v>
      </c>
      <c r="BC27" s="113">
        <v>10</v>
      </c>
      <c r="BD27" s="113">
        <v>10</v>
      </c>
      <c r="BE27" s="113">
        <v>8</v>
      </c>
      <c r="BF27" s="113">
        <v>10</v>
      </c>
      <c r="BG27" s="113">
        <v>10</v>
      </c>
      <c r="BH27" s="113">
        <v>12</v>
      </c>
      <c r="BI27" s="114">
        <v>23</v>
      </c>
      <c r="BJ27" s="121">
        <v>23</v>
      </c>
      <c r="BK27" s="101">
        <v>15</v>
      </c>
      <c r="BL27" s="113">
        <v>10</v>
      </c>
      <c r="BM27" s="113">
        <v>12</v>
      </c>
      <c r="BN27" s="113">
        <v>12</v>
      </c>
      <c r="BO27" s="105">
        <v>17</v>
      </c>
      <c r="BP27" s="113">
        <v>8</v>
      </c>
      <c r="BQ27" s="113">
        <v>12</v>
      </c>
      <c r="BR27" s="113">
        <v>22</v>
      </c>
      <c r="BS27" s="113">
        <v>20</v>
      </c>
      <c r="BT27" s="113">
        <v>13</v>
      </c>
      <c r="BU27" s="113">
        <v>12</v>
      </c>
      <c r="BV27" s="113">
        <v>11</v>
      </c>
      <c r="BW27" s="113">
        <v>13</v>
      </c>
      <c r="BX27" s="101">
        <v>10</v>
      </c>
      <c r="BY27" s="113">
        <v>11</v>
      </c>
      <c r="BZ27" s="113">
        <v>12</v>
      </c>
      <c r="CA27" s="113">
        <v>12</v>
      </c>
      <c r="CB27" s="71">
        <v>35</v>
      </c>
      <c r="CC27" s="71">
        <v>15</v>
      </c>
      <c r="CD27" s="71">
        <v>9</v>
      </c>
      <c r="CE27" s="71">
        <v>16</v>
      </c>
      <c r="CF27" s="71">
        <v>12</v>
      </c>
      <c r="CG27" s="71">
        <v>24</v>
      </c>
      <c r="CH27" s="71">
        <v>26</v>
      </c>
      <c r="CI27" s="71">
        <v>19</v>
      </c>
      <c r="CJ27" s="71">
        <v>12</v>
      </c>
      <c r="CK27" s="71">
        <v>11</v>
      </c>
      <c r="CL27" s="71">
        <v>14</v>
      </c>
      <c r="CM27" s="71">
        <v>12</v>
      </c>
      <c r="CN27" s="71">
        <v>12</v>
      </c>
      <c r="CO27" s="71">
        <v>9</v>
      </c>
      <c r="CP27" s="71">
        <v>13</v>
      </c>
      <c r="CQ27" s="71">
        <v>12</v>
      </c>
      <c r="CR27" s="71">
        <v>10</v>
      </c>
      <c r="CS27" s="71">
        <v>11</v>
      </c>
      <c r="CT27" s="71">
        <v>11</v>
      </c>
      <c r="CU27" s="71">
        <v>30</v>
      </c>
      <c r="CV27" s="71">
        <v>12</v>
      </c>
      <c r="CW27" s="71">
        <v>12</v>
      </c>
      <c r="CX27" s="71">
        <v>24</v>
      </c>
      <c r="CY27" s="71">
        <v>13</v>
      </c>
      <c r="CZ27" s="71">
        <v>10</v>
      </c>
      <c r="DA27" s="71">
        <v>10</v>
      </c>
      <c r="DB27" s="71">
        <v>19</v>
      </c>
      <c r="DC27" s="71">
        <v>15</v>
      </c>
      <c r="DD27" s="71">
        <v>17</v>
      </c>
      <c r="DE27" s="71">
        <v>14</v>
      </c>
      <c r="DF27" s="71">
        <v>25</v>
      </c>
      <c r="DG27" s="71">
        <v>15</v>
      </c>
      <c r="DH27" s="71">
        <v>11</v>
      </c>
      <c r="DI27" s="71">
        <v>15</v>
      </c>
      <c r="DJ27" s="71">
        <v>24</v>
      </c>
      <c r="DK27" s="71">
        <v>12</v>
      </c>
      <c r="DL27" s="71">
        <v>23</v>
      </c>
      <c r="DM27" s="71">
        <v>18</v>
      </c>
      <c r="DN27" s="71">
        <v>10</v>
      </c>
      <c r="DO27" s="71">
        <v>14</v>
      </c>
      <c r="DP27" s="71">
        <v>17</v>
      </c>
      <c r="DQ27" s="71">
        <v>9</v>
      </c>
      <c r="DR27" s="71">
        <v>12</v>
      </c>
      <c r="DS27" s="71">
        <v>11</v>
      </c>
      <c r="DT27" s="144">
        <f>(2.71828^(-492.8857+59.0795*K27+7.224*L27))/(1+(2.71828^(-492.8857+59.0795*K27+7.224*L27)))</f>
        <v>1</v>
      </c>
      <c r="DU27" s="40">
        <f>COUNTIF($M27,"=13")+COUNTIF($N27,"=21")+COUNTIF($O27,"=14")+COUNTIF($P27,"=11")+COUNTIF($Q27,"=11")+COUNTIF($R27,"=14")+COUNTIF($S27,"=12")+COUNTIF($T27,"=12")+COUNTIF($U27,"=12")+COUNTIF($V27,"=13")+COUNTIF($W27,"=13")+COUNTIF($X27,"=16")</f>
        <v>12</v>
      </c>
      <c r="DV27" s="40">
        <f>COUNTIF($Y27,"=17")+COUNTIF($Z27,"=9")+COUNTIF($AA27,"=9")+COUNTIF($AB27,"=11")+COUNTIF($AC27,"=11")+COUNTIF($AD27,"=25")+COUNTIF($AE27,"=15")+COUNTIF($AF27,"=19")+COUNTIF($AG27,"=30")+COUNTIF($AH27,"=15")+COUNTIF($AI27,"=15")+COUNTIF($AJ27,"=16")+COUNTIF($AK27,"=17")</f>
        <v>13</v>
      </c>
      <c r="DW27" s="40">
        <f>COUNTIF($AL27,"=11")+COUNTIF($AM27,"=11")+COUNTIF($AN27,"=22")+COUNTIF($AO27,"=23")+COUNTIF($AP27,"=17")+COUNTIF($AQ27,"=14")+COUNTIF($AR27,"=19")+COUNTIF($AS27,"=17")+COUNTIF($AV27,"=12")+COUNTIF($AW27,"=12")</f>
        <v>6</v>
      </c>
      <c r="DX27" s="40">
        <f>COUNTIF($AX27,"=11")+COUNTIF($AY27,"=9")+COUNTIF($AZ27,"=15")+COUNTIF($BA27,"=16")+COUNTIF($BB27,"=8")+COUNTIF($BC27,"=10")+COUNTIF($BD27,"=10")+COUNTIF($BE27,"=8")+COUNTIF($BF27,"=10")+COUNTIF($BG27,"=10")</f>
        <v>10</v>
      </c>
      <c r="DY27" s="40">
        <f>COUNTIF($BH27,"=12")+COUNTIF($BI27,"=23")+COUNTIF($BJ27,"=23")+COUNTIF($BK27,"=15")+COUNTIF($BL27,"=10")+COUNTIF($BM27,"=12")+COUNTIF($BN27,"=12")+COUNTIF($BO27,"=16")+COUNTIF($BP27,"=8")+COUNTIF($BQ27,"=12")+COUNTIF($BR27,"=22")+COUNTIF($BS27,"=20")+COUNTIF($BT27,"=13")</f>
        <v>12</v>
      </c>
      <c r="DZ27" s="40">
        <f>COUNTIF($BU27,"=12")+COUNTIF($BV27,"=11")+COUNTIF($BW27,"=13")+COUNTIF($BX27,"=10")+COUNTIF($BY27,"=11")+COUNTIF($BZ27,"=12")+COUNTIF($CA27,"=12")</f>
        <v>7</v>
      </c>
      <c r="EA27" s="2" t="s">
        <v>22</v>
      </c>
      <c r="EB27" s="20" t="s">
        <v>0</v>
      </c>
    </row>
    <row r="28" spans="1:134" s="14" customFormat="1" ht="14.25" x14ac:dyDescent="0.2">
      <c r="A28" s="20">
        <v>370119</v>
      </c>
      <c r="B28" s="53" t="s">
        <v>22</v>
      </c>
      <c r="C28" s="20" t="s">
        <v>346</v>
      </c>
      <c r="D28" s="147" t="s">
        <v>772</v>
      </c>
      <c r="E28" s="20" t="s">
        <v>12</v>
      </c>
      <c r="F28" s="14" t="s">
        <v>172</v>
      </c>
      <c r="G28" s="98">
        <v>43739</v>
      </c>
      <c r="H28" s="53">
        <v>1</v>
      </c>
      <c r="I28" s="2" t="s">
        <v>285</v>
      </c>
      <c r="J28" s="20" t="s">
        <v>802</v>
      </c>
      <c r="K28" s="158">
        <f>+COUNTIF($N28,"&lt;=21")+COUNTIF($AA28,"&lt;=9")+COUNTIF($AJ28,"&lt;=16")+COUNTIF($AN28,"&gt;=22")+COUNTIF($AP28,"&gt;=17")+COUNTIF($AQ28,"&lt;=14")+COUNTIF($AR28,"&gt;=19")+COUNTIF($BK28,"&lt;=15")+COUNTIF($BO28,"&gt;=16")+COUNTIF($BX28,"&lt;=10")</f>
        <v>10</v>
      </c>
      <c r="L28" s="106">
        <f>65-(+DU28+DV28+DW28+DX28+DY28+DZ28)</f>
        <v>5</v>
      </c>
      <c r="M28" s="113">
        <v>13</v>
      </c>
      <c r="N28" s="103">
        <v>21</v>
      </c>
      <c r="O28" s="113">
        <v>14</v>
      </c>
      <c r="P28" s="113">
        <v>11</v>
      </c>
      <c r="Q28" s="104">
        <v>12</v>
      </c>
      <c r="R28" s="114">
        <v>14</v>
      </c>
      <c r="S28" s="113">
        <v>12</v>
      </c>
      <c r="T28" s="113">
        <v>12</v>
      </c>
      <c r="U28" s="113">
        <v>12</v>
      </c>
      <c r="V28" s="113">
        <v>13</v>
      </c>
      <c r="W28" s="113">
        <v>13</v>
      </c>
      <c r="X28" s="113">
        <v>16</v>
      </c>
      <c r="Y28" s="113">
        <v>17</v>
      </c>
      <c r="Z28" s="115">
        <v>9</v>
      </c>
      <c r="AA28" s="108">
        <v>9</v>
      </c>
      <c r="AB28" s="113">
        <v>11</v>
      </c>
      <c r="AC28" s="113">
        <v>11</v>
      </c>
      <c r="AD28" s="113">
        <v>25</v>
      </c>
      <c r="AE28" s="113">
        <v>15</v>
      </c>
      <c r="AF28" s="113">
        <v>19</v>
      </c>
      <c r="AG28" s="113">
        <v>30</v>
      </c>
      <c r="AH28" s="114">
        <v>15</v>
      </c>
      <c r="AI28" s="115">
        <v>15</v>
      </c>
      <c r="AJ28" s="108">
        <v>16</v>
      </c>
      <c r="AK28" s="121">
        <v>18</v>
      </c>
      <c r="AL28" s="113">
        <v>11</v>
      </c>
      <c r="AM28" s="113">
        <v>11</v>
      </c>
      <c r="AN28" s="105">
        <v>22</v>
      </c>
      <c r="AO28" s="114">
        <v>23</v>
      </c>
      <c r="AP28" s="105">
        <v>18</v>
      </c>
      <c r="AQ28" s="101">
        <v>14</v>
      </c>
      <c r="AR28" s="105">
        <v>20</v>
      </c>
      <c r="AS28" s="113">
        <v>17</v>
      </c>
      <c r="AT28" s="115">
        <v>37</v>
      </c>
      <c r="AU28" s="115">
        <v>38</v>
      </c>
      <c r="AV28" s="113">
        <v>12</v>
      </c>
      <c r="AW28" s="113">
        <v>12</v>
      </c>
      <c r="AX28" s="113">
        <v>11</v>
      </c>
      <c r="AY28" s="113">
        <v>9</v>
      </c>
      <c r="AZ28" s="114">
        <v>15</v>
      </c>
      <c r="BA28" s="114">
        <v>16</v>
      </c>
      <c r="BB28" s="113">
        <v>8</v>
      </c>
      <c r="BC28" s="113">
        <v>10</v>
      </c>
      <c r="BD28" s="113">
        <v>10</v>
      </c>
      <c r="BE28" s="113">
        <v>8</v>
      </c>
      <c r="BF28" s="113">
        <v>10</v>
      </c>
      <c r="BG28" s="113">
        <v>10</v>
      </c>
      <c r="BH28" s="113">
        <v>12</v>
      </c>
      <c r="BI28" s="114">
        <v>23</v>
      </c>
      <c r="BJ28" s="114">
        <v>23</v>
      </c>
      <c r="BK28" s="101">
        <v>15</v>
      </c>
      <c r="BL28" s="113">
        <v>10</v>
      </c>
      <c r="BM28" s="113">
        <v>12</v>
      </c>
      <c r="BN28" s="113">
        <v>12</v>
      </c>
      <c r="BO28" s="105">
        <v>17</v>
      </c>
      <c r="BP28" s="113">
        <v>8</v>
      </c>
      <c r="BQ28" s="113">
        <v>12</v>
      </c>
      <c r="BR28" s="113">
        <v>22</v>
      </c>
      <c r="BS28" s="113">
        <v>20</v>
      </c>
      <c r="BT28" s="113">
        <v>13</v>
      </c>
      <c r="BU28" s="113">
        <v>12</v>
      </c>
      <c r="BV28" s="113">
        <v>11</v>
      </c>
      <c r="BW28" s="113">
        <v>13</v>
      </c>
      <c r="BX28" s="101">
        <v>10</v>
      </c>
      <c r="BY28" s="113">
        <v>11</v>
      </c>
      <c r="BZ28" s="113">
        <v>12</v>
      </c>
      <c r="CA28" s="113">
        <v>12</v>
      </c>
      <c r="CB28" s="71">
        <v>35</v>
      </c>
      <c r="CC28" s="71">
        <v>15</v>
      </c>
      <c r="CD28" s="71">
        <v>9</v>
      </c>
      <c r="CE28" s="71">
        <v>16</v>
      </c>
      <c r="CF28" s="71">
        <v>12</v>
      </c>
      <c r="CG28" s="71">
        <v>25</v>
      </c>
      <c r="CH28" s="71">
        <v>26</v>
      </c>
      <c r="CI28" s="71">
        <v>19</v>
      </c>
      <c r="CJ28" s="71">
        <v>12</v>
      </c>
      <c r="CK28" s="71">
        <v>11</v>
      </c>
      <c r="CL28" s="71">
        <v>14</v>
      </c>
      <c r="CM28" s="71">
        <v>12</v>
      </c>
      <c r="CN28" s="71">
        <v>12</v>
      </c>
      <c r="CO28" s="71">
        <v>9</v>
      </c>
      <c r="CP28" s="71">
        <v>13</v>
      </c>
      <c r="CQ28" s="71">
        <v>12</v>
      </c>
      <c r="CR28" s="71">
        <v>10</v>
      </c>
      <c r="CS28" s="71">
        <v>11</v>
      </c>
      <c r="CT28" s="71">
        <v>11</v>
      </c>
      <c r="CU28" s="71">
        <v>30</v>
      </c>
      <c r="CV28" s="71">
        <v>12</v>
      </c>
      <c r="CW28" s="71">
        <v>13</v>
      </c>
      <c r="CX28" s="71">
        <v>24</v>
      </c>
      <c r="CY28" s="71">
        <v>13</v>
      </c>
      <c r="CZ28" s="71">
        <v>10</v>
      </c>
      <c r="DA28" s="71">
        <v>10</v>
      </c>
      <c r="DB28" s="71">
        <v>19</v>
      </c>
      <c r="DC28" s="71">
        <v>15</v>
      </c>
      <c r="DD28" s="71">
        <v>17</v>
      </c>
      <c r="DE28" s="71">
        <v>13</v>
      </c>
      <c r="DF28" s="71">
        <v>25</v>
      </c>
      <c r="DG28" s="71">
        <v>15</v>
      </c>
      <c r="DH28" s="71">
        <v>11</v>
      </c>
      <c r="DI28" s="71">
        <v>15</v>
      </c>
      <c r="DJ28" s="71">
        <v>24</v>
      </c>
      <c r="DK28" s="71">
        <v>12</v>
      </c>
      <c r="DL28" s="71">
        <v>23</v>
      </c>
      <c r="DM28" s="71">
        <v>18</v>
      </c>
      <c r="DN28" s="71">
        <v>10</v>
      </c>
      <c r="DO28" s="71">
        <v>14</v>
      </c>
      <c r="DP28" s="71">
        <v>17</v>
      </c>
      <c r="DQ28" s="71">
        <v>9</v>
      </c>
      <c r="DR28" s="71">
        <v>12</v>
      </c>
      <c r="DS28" s="71">
        <v>11</v>
      </c>
      <c r="DT28" s="144">
        <f>(2.71828^(-492.8857+59.0795*K28+7.224*L28))/(1+(2.71828^(-492.8857+59.0795*K28+7.224*L28)))</f>
        <v>1</v>
      </c>
      <c r="DU28" s="40">
        <f>COUNTIF($M28,"=13")+COUNTIF($N28,"=21")+COUNTIF($O28,"=14")+COUNTIF($P28,"=11")+COUNTIF($Q28,"=11")+COUNTIF($R28,"=14")+COUNTIF($S28,"=12")+COUNTIF($T28,"=12")+COUNTIF($U28,"=12")+COUNTIF($V28,"=13")+COUNTIF($W28,"=13")+COUNTIF($X28,"=16")</f>
        <v>11</v>
      </c>
      <c r="DV28" s="40">
        <f>COUNTIF($Y28,"=17")+COUNTIF($Z28,"=9")+COUNTIF($AA28,"=9")+COUNTIF($AB28,"=11")+COUNTIF($AC28,"=11")+COUNTIF($AD28,"=25")+COUNTIF($AE28,"=15")+COUNTIF($AF28,"=19")+COUNTIF($AG28,"=30")+COUNTIF($AH28,"=15")+COUNTIF($AI28,"=15")+COUNTIF($AJ28,"=16")+COUNTIF($AK28,"=17")</f>
        <v>12</v>
      </c>
      <c r="DW28" s="40">
        <f>COUNTIF($AL28,"=11")+COUNTIF($AM28,"=11")+COUNTIF($AN28,"=22")+COUNTIF($AO28,"=23")+COUNTIF($AP28,"=17")+COUNTIF($AQ28,"=14")+COUNTIF($AR28,"=19")+COUNTIF($AS28,"=17")+COUNTIF($AV28,"=12")+COUNTIF($AW28,"=12")</f>
        <v>8</v>
      </c>
      <c r="DX28" s="40">
        <f>COUNTIF($AX28,"=11")+COUNTIF($AY28,"=9")+COUNTIF($AZ28,"=15")+COUNTIF($BA28,"=16")+COUNTIF($BB28,"=8")+COUNTIF($BC28,"=10")+COUNTIF($BD28,"=10")+COUNTIF($BE28,"=8")+COUNTIF($BF28,"=10")+COUNTIF($BG28,"=10")</f>
        <v>10</v>
      </c>
      <c r="DY28" s="40">
        <f>COUNTIF($BH28,"=12")+COUNTIF($BI28,"=23")+COUNTIF($BJ28,"=23")+COUNTIF($BK28,"=15")+COUNTIF($BL28,"=10")+COUNTIF($BM28,"=12")+COUNTIF($BN28,"=12")+COUNTIF($BO28,"=16")+COUNTIF($BP28,"=8")+COUNTIF($BQ28,"=12")+COUNTIF($BR28,"=22")+COUNTIF($BS28,"=20")+COUNTIF($BT28,"=13")</f>
        <v>12</v>
      </c>
      <c r="DZ28" s="40">
        <f>COUNTIF($BU28,"=12")+COUNTIF($BV28,"=11")+COUNTIF($BW28,"=13")+COUNTIF($BX28,"=10")+COUNTIF($BY28,"=11")+COUNTIF($BZ28,"=12")+COUNTIF($CA28,"=12")</f>
        <v>7</v>
      </c>
      <c r="EA28" s="2" t="s">
        <v>22</v>
      </c>
      <c r="EB28" s="20" t="s">
        <v>345</v>
      </c>
    </row>
    <row r="29" spans="1:134" s="13" customFormat="1" ht="15.95" customHeight="1" x14ac:dyDescent="0.25">
      <c r="A29" s="133">
        <v>786515</v>
      </c>
      <c r="B29" s="14" t="s">
        <v>22</v>
      </c>
      <c r="C29" s="14" t="s">
        <v>346</v>
      </c>
      <c r="D29" s="147" t="s">
        <v>772</v>
      </c>
      <c r="E29" s="14" t="s">
        <v>12</v>
      </c>
      <c r="F29" s="14" t="s">
        <v>22</v>
      </c>
      <c r="G29" s="6">
        <v>44148</v>
      </c>
      <c r="H29" s="53">
        <v>1</v>
      </c>
      <c r="I29" s="14" t="s">
        <v>285</v>
      </c>
      <c r="J29" s="20" t="s">
        <v>802</v>
      </c>
      <c r="K29" s="158">
        <f>+COUNTIF($N29,"&lt;=21")+COUNTIF($AA29,"&lt;=9")+COUNTIF($AJ29,"&lt;=16")+COUNTIF($AN29,"&gt;=22")+COUNTIF($AP29,"&gt;=17")+COUNTIF($AQ29,"&lt;=14")+COUNTIF($AR29,"&gt;=19")+COUNTIF($BK29,"&lt;=15")+COUNTIF($BO29,"&gt;=16")+COUNTIF($BX29,"&lt;=10")</f>
        <v>10</v>
      </c>
      <c r="L29" s="106">
        <f>65-(+DU29+DV29+DW29+DX29+DY29+DZ29)</f>
        <v>5</v>
      </c>
      <c r="M29" s="54">
        <v>13</v>
      </c>
      <c r="N29" s="103">
        <v>21</v>
      </c>
      <c r="O29" s="54">
        <v>14</v>
      </c>
      <c r="P29" s="54">
        <v>11</v>
      </c>
      <c r="Q29" s="104">
        <v>12</v>
      </c>
      <c r="R29" s="45">
        <v>14</v>
      </c>
      <c r="S29" s="54">
        <v>12</v>
      </c>
      <c r="T29" s="54">
        <v>12</v>
      </c>
      <c r="U29" s="54">
        <v>12</v>
      </c>
      <c r="V29" s="54">
        <v>13</v>
      </c>
      <c r="W29" s="54">
        <v>13</v>
      </c>
      <c r="X29" s="67">
        <v>16</v>
      </c>
      <c r="Y29" s="54">
        <v>17</v>
      </c>
      <c r="Z29" s="61">
        <v>9</v>
      </c>
      <c r="AA29" s="108">
        <v>9</v>
      </c>
      <c r="AB29" s="54">
        <v>11</v>
      </c>
      <c r="AC29" s="54">
        <v>11</v>
      </c>
      <c r="AD29" s="54">
        <v>25</v>
      </c>
      <c r="AE29" s="54">
        <v>15</v>
      </c>
      <c r="AF29" s="54">
        <v>19</v>
      </c>
      <c r="AG29" s="54">
        <v>30</v>
      </c>
      <c r="AH29" s="21">
        <v>15</v>
      </c>
      <c r="AI29" s="4">
        <v>15</v>
      </c>
      <c r="AJ29" s="125">
        <v>16</v>
      </c>
      <c r="AK29" s="106">
        <v>18</v>
      </c>
      <c r="AL29" s="54">
        <v>11</v>
      </c>
      <c r="AM29" s="54">
        <v>11</v>
      </c>
      <c r="AN29" s="105">
        <v>22</v>
      </c>
      <c r="AO29" s="45">
        <v>23</v>
      </c>
      <c r="AP29" s="105">
        <v>18</v>
      </c>
      <c r="AQ29" s="101">
        <v>14</v>
      </c>
      <c r="AR29" s="105">
        <v>20</v>
      </c>
      <c r="AS29" s="54">
        <v>17</v>
      </c>
      <c r="AT29" s="67">
        <v>37</v>
      </c>
      <c r="AU29" s="67">
        <v>38</v>
      </c>
      <c r="AV29" s="54">
        <v>12</v>
      </c>
      <c r="AW29" s="54">
        <v>12</v>
      </c>
      <c r="AX29" s="54">
        <v>11</v>
      </c>
      <c r="AY29" s="54">
        <v>9</v>
      </c>
      <c r="AZ29" s="21">
        <v>15</v>
      </c>
      <c r="BA29" s="21">
        <v>16</v>
      </c>
      <c r="BB29" s="54">
        <v>8</v>
      </c>
      <c r="BC29" s="54">
        <v>10</v>
      </c>
      <c r="BD29" s="54">
        <v>10</v>
      </c>
      <c r="BE29" s="54">
        <v>8</v>
      </c>
      <c r="BF29" s="54">
        <v>10</v>
      </c>
      <c r="BG29" s="54">
        <v>10</v>
      </c>
      <c r="BH29" s="54">
        <v>12</v>
      </c>
      <c r="BI29" s="21">
        <v>23</v>
      </c>
      <c r="BJ29" s="21">
        <v>23</v>
      </c>
      <c r="BK29" s="101">
        <v>15</v>
      </c>
      <c r="BL29" s="54">
        <v>10</v>
      </c>
      <c r="BM29" s="54">
        <v>12</v>
      </c>
      <c r="BN29" s="54">
        <v>12</v>
      </c>
      <c r="BO29" s="105">
        <v>17</v>
      </c>
      <c r="BP29" s="54">
        <v>8</v>
      </c>
      <c r="BQ29" s="54">
        <v>12</v>
      </c>
      <c r="BR29" s="54">
        <v>22</v>
      </c>
      <c r="BS29" s="54">
        <v>20</v>
      </c>
      <c r="BT29" s="54">
        <v>13</v>
      </c>
      <c r="BU29" s="54">
        <v>12</v>
      </c>
      <c r="BV29" s="54">
        <v>11</v>
      </c>
      <c r="BW29" s="54">
        <v>13</v>
      </c>
      <c r="BX29" s="101">
        <v>10</v>
      </c>
      <c r="BY29" s="54">
        <v>11</v>
      </c>
      <c r="BZ29" s="54">
        <v>12</v>
      </c>
      <c r="CA29" s="54">
        <v>12</v>
      </c>
      <c r="CB29" s="62">
        <v>35</v>
      </c>
      <c r="CC29" s="62">
        <v>15</v>
      </c>
      <c r="CD29" s="62">
        <v>9</v>
      </c>
      <c r="CE29" s="62">
        <v>16</v>
      </c>
      <c r="CF29" s="62">
        <v>12</v>
      </c>
      <c r="CG29" s="62">
        <v>25</v>
      </c>
      <c r="CH29" s="62">
        <v>26</v>
      </c>
      <c r="CI29" s="62">
        <v>19</v>
      </c>
      <c r="CJ29" s="62">
        <v>12</v>
      </c>
      <c r="CK29" s="62">
        <v>11</v>
      </c>
      <c r="CL29" s="62">
        <v>14</v>
      </c>
      <c r="CM29" s="62">
        <v>12</v>
      </c>
      <c r="CN29" s="62">
        <v>12</v>
      </c>
      <c r="CO29" s="62">
        <v>9</v>
      </c>
      <c r="CP29" s="62">
        <v>13</v>
      </c>
      <c r="CQ29" s="62">
        <v>12</v>
      </c>
      <c r="CR29" s="62">
        <v>10</v>
      </c>
      <c r="CS29" s="62">
        <v>11</v>
      </c>
      <c r="CT29" s="62">
        <v>11</v>
      </c>
      <c r="CU29" s="62">
        <v>30</v>
      </c>
      <c r="CV29" s="62">
        <v>12</v>
      </c>
      <c r="CW29" s="62">
        <v>13</v>
      </c>
      <c r="CX29" s="62">
        <v>24</v>
      </c>
      <c r="CY29" s="62">
        <v>13</v>
      </c>
      <c r="CZ29" s="62">
        <v>10</v>
      </c>
      <c r="DA29" s="62">
        <v>10</v>
      </c>
      <c r="DB29" s="62">
        <v>19</v>
      </c>
      <c r="DC29" s="62">
        <v>15</v>
      </c>
      <c r="DD29" s="62">
        <v>17</v>
      </c>
      <c r="DE29" s="62">
        <v>13</v>
      </c>
      <c r="DF29" s="62">
        <v>25</v>
      </c>
      <c r="DG29" s="62">
        <v>15</v>
      </c>
      <c r="DH29" s="62">
        <v>11</v>
      </c>
      <c r="DI29" s="62">
        <v>15</v>
      </c>
      <c r="DJ29" s="62">
        <v>24</v>
      </c>
      <c r="DK29" s="62">
        <v>12</v>
      </c>
      <c r="DL29" s="62">
        <v>23</v>
      </c>
      <c r="DM29" s="62">
        <v>18</v>
      </c>
      <c r="DN29" s="62">
        <v>10</v>
      </c>
      <c r="DO29" s="62">
        <v>14</v>
      </c>
      <c r="DP29" s="62">
        <v>17</v>
      </c>
      <c r="DQ29" s="62">
        <v>9</v>
      </c>
      <c r="DR29" s="62">
        <v>12</v>
      </c>
      <c r="DS29" s="62">
        <v>11</v>
      </c>
      <c r="DT29" s="144">
        <f>(2.71828^(-492.8857+59.0795*K29+7.224*L29))/(1+(2.71828^(-492.8857+59.0795*K29+7.224*L29)))</f>
        <v>1</v>
      </c>
      <c r="DU29" s="40">
        <f>COUNTIF($M29,"=13")+COUNTIF($N29,"=21")+COUNTIF($O29,"=14")+COUNTIF($P29,"=11")+COUNTIF($Q29,"=11")+COUNTIF($R29,"=14")+COUNTIF($S29,"=12")+COUNTIF($T29,"=12")+COUNTIF($U29,"=12")+COUNTIF($V29,"=13")+COUNTIF($W29,"=13")+COUNTIF($X29,"=16")</f>
        <v>11</v>
      </c>
      <c r="DV29" s="40">
        <f>COUNTIF($Y29,"=17")+COUNTIF($Z29,"=9")+COUNTIF($AA29,"=9")+COUNTIF($AB29,"=11")+COUNTIF($AC29,"=11")+COUNTIF($AD29,"=25")+COUNTIF($AE29,"=15")+COUNTIF($AF29,"=19")+COUNTIF($AG29,"=30")+COUNTIF($AH29,"=15")+COUNTIF($AI29,"=15")+COUNTIF($AJ29,"=16")+COUNTIF($AK29,"=17")</f>
        <v>12</v>
      </c>
      <c r="DW29" s="40">
        <f>COUNTIF($AL29,"=11")+COUNTIF($AM29,"=11")+COUNTIF($AN29,"=22")+COUNTIF($AO29,"=23")+COUNTIF($AP29,"=17")+COUNTIF($AQ29,"=14")+COUNTIF($AR29,"=19")+COUNTIF($AS29,"=17")+COUNTIF($AV29,"=12")+COUNTIF($AW29,"=12")</f>
        <v>8</v>
      </c>
      <c r="DX29" s="40">
        <f>COUNTIF($AX29,"=11")+COUNTIF($AY29,"=9")+COUNTIF($AZ29,"=15")+COUNTIF($BA29,"=16")+COUNTIF($BB29,"=8")+COUNTIF($BC29,"=10")+COUNTIF($BD29,"=10")+COUNTIF($BE29,"=8")+COUNTIF($BF29,"=10")+COUNTIF($BG29,"=10")</f>
        <v>10</v>
      </c>
      <c r="DY29" s="40">
        <f>COUNTIF($BH29,"=12")+COUNTIF($BI29,"=23")+COUNTIF($BJ29,"=23")+COUNTIF($BK29,"=15")+COUNTIF($BL29,"=10")+COUNTIF($BM29,"=12")+COUNTIF($BN29,"=12")+COUNTIF($BO29,"=16")+COUNTIF($BP29,"=8")+COUNTIF($BQ29,"=12")+COUNTIF($BR29,"=22")+COUNTIF($BS29,"=20")+COUNTIF($BT29,"=13")</f>
        <v>12</v>
      </c>
      <c r="DZ29" s="40">
        <f>COUNTIF($BU29,"=12")+COUNTIF($BV29,"=11")+COUNTIF($BW29,"=13")+COUNTIF($BX29,"=10")+COUNTIF($BY29,"=11")+COUNTIF($BZ29,"=12")+COUNTIF($CA29,"=12")</f>
        <v>7</v>
      </c>
      <c r="EA29" s="14" t="s">
        <v>22</v>
      </c>
      <c r="EB29" s="14" t="s">
        <v>364</v>
      </c>
      <c r="EC29" s="51"/>
      <c r="ED29" s="52"/>
    </row>
    <row r="30" spans="1:134" s="14" customFormat="1" x14ac:dyDescent="0.25">
      <c r="A30" s="20" t="s">
        <v>341</v>
      </c>
      <c r="B30" s="53" t="s">
        <v>22</v>
      </c>
      <c r="C30" s="20" t="s">
        <v>343</v>
      </c>
      <c r="D30" s="147" t="s">
        <v>770</v>
      </c>
      <c r="E30" s="20" t="s">
        <v>12</v>
      </c>
      <c r="F30" s="14" t="s">
        <v>172</v>
      </c>
      <c r="G30" s="98">
        <v>43739</v>
      </c>
      <c r="H30" s="53">
        <v>1</v>
      </c>
      <c r="I30" s="2" t="s">
        <v>285</v>
      </c>
      <c r="J30" s="20" t="s">
        <v>800</v>
      </c>
      <c r="K30" s="158">
        <f>+COUNTIF($N30,"&lt;=21")+COUNTIF($AA30,"&lt;=9")+COUNTIF($AJ30,"&lt;=16")+COUNTIF($AN30,"&gt;=22")+COUNTIF($AP30,"&gt;=17")+COUNTIF($AQ30,"&lt;=14")+COUNTIF($AR30,"&gt;=19")+COUNTIF($BK30,"&lt;=15")+COUNTIF($BO30,"&gt;=16")+COUNTIF($BX30,"&lt;=10")</f>
        <v>10</v>
      </c>
      <c r="L30" s="106">
        <f>65-(+DU30+DV30+DW30+DX30+DY30+DZ30)</f>
        <v>5</v>
      </c>
      <c r="M30" s="113">
        <v>13</v>
      </c>
      <c r="N30" s="103">
        <v>21</v>
      </c>
      <c r="O30" s="113">
        <v>14</v>
      </c>
      <c r="P30" s="113">
        <v>11</v>
      </c>
      <c r="Q30" s="114">
        <v>11</v>
      </c>
      <c r="R30" s="114">
        <v>14</v>
      </c>
      <c r="S30" s="113">
        <v>12</v>
      </c>
      <c r="T30" s="113">
        <v>12</v>
      </c>
      <c r="U30" s="113">
        <v>12</v>
      </c>
      <c r="V30" s="113">
        <v>13</v>
      </c>
      <c r="W30" s="113">
        <v>13</v>
      </c>
      <c r="X30" s="113">
        <v>16</v>
      </c>
      <c r="Y30" s="113">
        <v>17</v>
      </c>
      <c r="Z30" s="115">
        <v>9</v>
      </c>
      <c r="AA30" s="108">
        <v>9</v>
      </c>
      <c r="AB30" s="113">
        <v>11</v>
      </c>
      <c r="AC30" s="113">
        <v>11</v>
      </c>
      <c r="AD30" s="113">
        <v>25</v>
      </c>
      <c r="AE30" s="113">
        <v>15</v>
      </c>
      <c r="AF30" s="113">
        <v>19</v>
      </c>
      <c r="AG30" s="113">
        <v>30</v>
      </c>
      <c r="AH30" s="114">
        <v>15</v>
      </c>
      <c r="AI30" s="115">
        <v>15</v>
      </c>
      <c r="AJ30" s="108">
        <v>16</v>
      </c>
      <c r="AK30" s="115">
        <v>17</v>
      </c>
      <c r="AL30" s="101">
        <v>10</v>
      </c>
      <c r="AM30" s="113">
        <v>11</v>
      </c>
      <c r="AN30" s="105">
        <v>22</v>
      </c>
      <c r="AO30" s="114">
        <v>23</v>
      </c>
      <c r="AP30" s="105">
        <v>18</v>
      </c>
      <c r="AQ30" s="101">
        <v>14</v>
      </c>
      <c r="AR30" s="105">
        <v>20</v>
      </c>
      <c r="AS30" s="113">
        <v>17</v>
      </c>
      <c r="AT30" s="115">
        <v>37</v>
      </c>
      <c r="AU30" s="115">
        <v>38</v>
      </c>
      <c r="AV30" s="113">
        <v>12</v>
      </c>
      <c r="AW30" s="113">
        <v>12</v>
      </c>
      <c r="AX30" s="113">
        <v>11</v>
      </c>
      <c r="AY30" s="113">
        <v>9</v>
      </c>
      <c r="AZ30" s="114">
        <v>15</v>
      </c>
      <c r="BA30" s="114">
        <v>16</v>
      </c>
      <c r="BB30" s="113">
        <v>8</v>
      </c>
      <c r="BC30" s="113">
        <v>10</v>
      </c>
      <c r="BD30" s="113">
        <v>10</v>
      </c>
      <c r="BE30" s="113">
        <v>8</v>
      </c>
      <c r="BF30" s="113">
        <v>10</v>
      </c>
      <c r="BG30" s="113">
        <v>10</v>
      </c>
      <c r="BH30" s="113">
        <v>12</v>
      </c>
      <c r="BI30" s="114">
        <v>23</v>
      </c>
      <c r="BJ30" s="114">
        <v>23</v>
      </c>
      <c r="BK30" s="101">
        <v>15</v>
      </c>
      <c r="BL30" s="113">
        <v>10</v>
      </c>
      <c r="BM30" s="113">
        <v>12</v>
      </c>
      <c r="BN30" s="113">
        <v>12</v>
      </c>
      <c r="BO30" s="105">
        <v>17</v>
      </c>
      <c r="BP30" s="113">
        <v>8</v>
      </c>
      <c r="BQ30" s="113">
        <v>12</v>
      </c>
      <c r="BR30" s="163">
        <v>23</v>
      </c>
      <c r="BS30" s="113">
        <v>20</v>
      </c>
      <c r="BT30" s="113">
        <v>13</v>
      </c>
      <c r="BU30" s="113">
        <v>12</v>
      </c>
      <c r="BV30" s="113">
        <v>11</v>
      </c>
      <c r="BW30" s="113">
        <v>13</v>
      </c>
      <c r="BX30" s="101">
        <v>10</v>
      </c>
      <c r="BY30" s="113">
        <v>11</v>
      </c>
      <c r="BZ30" s="113">
        <v>12</v>
      </c>
      <c r="CA30" s="113">
        <v>12</v>
      </c>
      <c r="CB30" s="71">
        <v>36</v>
      </c>
      <c r="CC30" s="71">
        <v>15</v>
      </c>
      <c r="CD30" s="71">
        <v>9</v>
      </c>
      <c r="CE30" s="71">
        <v>16</v>
      </c>
      <c r="CF30" s="71">
        <v>12</v>
      </c>
      <c r="CG30" s="71">
        <v>25</v>
      </c>
      <c r="CH30" s="71">
        <v>26</v>
      </c>
      <c r="CI30" s="71">
        <v>19</v>
      </c>
      <c r="CJ30" s="71">
        <v>12</v>
      </c>
      <c r="CK30" s="71">
        <v>11</v>
      </c>
      <c r="CL30" s="71">
        <v>14</v>
      </c>
      <c r="CM30" s="71">
        <v>12</v>
      </c>
      <c r="CN30" s="71">
        <v>12</v>
      </c>
      <c r="CO30" s="71">
        <v>9</v>
      </c>
      <c r="CP30" s="71">
        <v>13</v>
      </c>
      <c r="CQ30" s="71">
        <v>12</v>
      </c>
      <c r="CR30" s="71">
        <v>10</v>
      </c>
      <c r="CS30" s="71">
        <v>11</v>
      </c>
      <c r="CT30" s="71">
        <v>11</v>
      </c>
      <c r="CU30" s="71">
        <v>30</v>
      </c>
      <c r="CV30" s="71">
        <v>12</v>
      </c>
      <c r="CW30" s="71">
        <v>13</v>
      </c>
      <c r="CX30" s="71">
        <v>24</v>
      </c>
      <c r="CY30" s="71">
        <v>14</v>
      </c>
      <c r="CZ30" s="71">
        <v>10</v>
      </c>
      <c r="DA30" s="71">
        <v>10</v>
      </c>
      <c r="DB30" s="71">
        <v>19</v>
      </c>
      <c r="DC30" s="71">
        <v>15</v>
      </c>
      <c r="DD30" s="71">
        <v>17</v>
      </c>
      <c r="DE30" s="71">
        <v>13</v>
      </c>
      <c r="DF30" s="71">
        <v>25</v>
      </c>
      <c r="DG30" s="71">
        <v>15</v>
      </c>
      <c r="DH30" s="71">
        <v>11</v>
      </c>
      <c r="DI30" s="71">
        <v>15</v>
      </c>
      <c r="DJ30" s="71">
        <v>24</v>
      </c>
      <c r="DK30" s="71">
        <v>12</v>
      </c>
      <c r="DL30" s="71">
        <v>23</v>
      </c>
      <c r="DM30" s="71">
        <v>18</v>
      </c>
      <c r="DN30" s="71">
        <v>10</v>
      </c>
      <c r="DO30" s="71">
        <v>14</v>
      </c>
      <c r="DP30" s="71">
        <v>17</v>
      </c>
      <c r="DQ30" s="71">
        <v>9</v>
      </c>
      <c r="DR30" s="71">
        <v>12</v>
      </c>
      <c r="DS30" s="71">
        <v>11</v>
      </c>
      <c r="DT30" s="144">
        <f>(2.71828^(-492.8857+59.0795*K30+7.224*L30))/(1+(2.71828^(-492.8857+59.0795*K30+7.224*L30)))</f>
        <v>1</v>
      </c>
      <c r="DU30" s="40">
        <f>COUNTIF($M30,"=13")+COUNTIF($N30,"=21")+COUNTIF($O30,"=14")+COUNTIF($P30,"=11")+COUNTIF($Q30,"=11")+COUNTIF($R30,"=14")+COUNTIF($S30,"=12")+COUNTIF($T30,"=12")+COUNTIF($U30,"=12")+COUNTIF($V30,"=13")+COUNTIF($W30,"=13")+COUNTIF($X30,"=16")</f>
        <v>12</v>
      </c>
      <c r="DV30" s="40">
        <f>COUNTIF($Y30,"=17")+COUNTIF($Z30,"=9")+COUNTIF($AA30,"=9")+COUNTIF($AB30,"=11")+COUNTIF($AC30,"=11")+COUNTIF($AD30,"=25")+COUNTIF($AE30,"=15")+COUNTIF($AF30,"=19")+COUNTIF($AG30,"=30")+COUNTIF($AH30,"=15")+COUNTIF($AI30,"=15")+COUNTIF($AJ30,"=16")+COUNTIF($AK30,"=17")</f>
        <v>13</v>
      </c>
      <c r="DW30" s="40">
        <f>COUNTIF($AL30,"=11")+COUNTIF($AM30,"=11")+COUNTIF($AN30,"=22")+COUNTIF($AO30,"=23")+COUNTIF($AP30,"=17")+COUNTIF($AQ30,"=14")+COUNTIF($AR30,"=19")+COUNTIF($AS30,"=17")+COUNTIF($AV30,"=12")+COUNTIF($AW30,"=12")</f>
        <v>7</v>
      </c>
      <c r="DX30" s="40">
        <f>COUNTIF($AX30,"=11")+COUNTIF($AY30,"=9")+COUNTIF($AZ30,"=15")+COUNTIF($BA30,"=16")+COUNTIF($BB30,"=8")+COUNTIF($BC30,"=10")+COUNTIF($BD30,"=10")+COUNTIF($BE30,"=8")+COUNTIF($BF30,"=10")+COUNTIF($BG30,"=10")</f>
        <v>10</v>
      </c>
      <c r="DY30" s="40">
        <f>COUNTIF($BH30,"=12")+COUNTIF($BI30,"=23")+COUNTIF($BJ30,"=23")+COUNTIF($BK30,"=15")+COUNTIF($BL30,"=10")+COUNTIF($BM30,"=12")+COUNTIF($BN30,"=12")+COUNTIF($BO30,"=16")+COUNTIF($BP30,"=8")+COUNTIF($BQ30,"=12")+COUNTIF($BR30,"=22")+COUNTIF($BS30,"=20")+COUNTIF($BT30,"=13")</f>
        <v>11</v>
      </c>
      <c r="DZ30" s="40">
        <f>COUNTIF($BU30,"=12")+COUNTIF($BV30,"=11")+COUNTIF($BW30,"=13")+COUNTIF($BX30,"=10")+COUNTIF($BY30,"=11")+COUNTIF($BZ30,"=12")+COUNTIF($CA30,"=12")</f>
        <v>7</v>
      </c>
      <c r="EA30" s="2" t="s">
        <v>22</v>
      </c>
      <c r="EB30" s="20" t="s">
        <v>342</v>
      </c>
      <c r="EC30" s="51"/>
    </row>
    <row r="31" spans="1:134" s="14" customFormat="1" x14ac:dyDescent="0.25">
      <c r="A31" s="133" t="s">
        <v>419</v>
      </c>
      <c r="B31" s="2" t="s">
        <v>22</v>
      </c>
      <c r="C31" s="20" t="s">
        <v>417</v>
      </c>
      <c r="D31" s="147" t="s">
        <v>771</v>
      </c>
      <c r="E31" s="20" t="s">
        <v>12</v>
      </c>
      <c r="F31" s="20" t="s">
        <v>22</v>
      </c>
      <c r="G31" s="98">
        <v>43739</v>
      </c>
      <c r="H31" s="53">
        <v>1</v>
      </c>
      <c r="I31" s="20" t="s">
        <v>286</v>
      </c>
      <c r="J31" s="20" t="s">
        <v>801</v>
      </c>
      <c r="K31" s="158">
        <f>+COUNTIF($N31,"&lt;=21")+COUNTIF($AA31,"&lt;=9")+COUNTIF($AJ31,"&lt;=16")+COUNTIF($AN31,"&gt;=22")+COUNTIF($AP31,"&gt;=17")+COUNTIF($AQ31,"&lt;=14")+COUNTIF($AR31,"&gt;=19")+COUNTIF($BK31,"&lt;=15")+COUNTIF($BO31,"&gt;=16")+COUNTIF($BX31,"&lt;=10")</f>
        <v>10</v>
      </c>
      <c r="L31" s="106">
        <f>65-(+DU31+DV31+DW31+DX31+DY31+DZ31)</f>
        <v>5</v>
      </c>
      <c r="M31" s="113">
        <v>13</v>
      </c>
      <c r="N31" s="103">
        <v>21</v>
      </c>
      <c r="O31" s="113">
        <v>14</v>
      </c>
      <c r="P31" s="113">
        <v>11</v>
      </c>
      <c r="Q31" s="114">
        <v>11</v>
      </c>
      <c r="R31" s="114">
        <v>14</v>
      </c>
      <c r="S31" s="113">
        <v>12</v>
      </c>
      <c r="T31" s="113">
        <v>12</v>
      </c>
      <c r="U31" s="113">
        <v>12</v>
      </c>
      <c r="V31" s="113">
        <v>13</v>
      </c>
      <c r="W31" s="113">
        <v>13</v>
      </c>
      <c r="X31" s="113">
        <v>16</v>
      </c>
      <c r="Y31" s="113">
        <v>17</v>
      </c>
      <c r="Z31" s="115">
        <v>9</v>
      </c>
      <c r="AA31" s="108">
        <v>9</v>
      </c>
      <c r="AB31" s="113">
        <v>11</v>
      </c>
      <c r="AC31" s="113">
        <v>11</v>
      </c>
      <c r="AD31" s="113">
        <v>25</v>
      </c>
      <c r="AE31" s="113">
        <v>15</v>
      </c>
      <c r="AF31" s="113">
        <v>19</v>
      </c>
      <c r="AG31" s="113">
        <v>30</v>
      </c>
      <c r="AH31" s="121">
        <v>15</v>
      </c>
      <c r="AI31" s="115">
        <v>15</v>
      </c>
      <c r="AJ31" s="108">
        <v>16</v>
      </c>
      <c r="AK31" s="115">
        <v>17</v>
      </c>
      <c r="AL31" s="101">
        <v>10</v>
      </c>
      <c r="AM31" s="113">
        <v>11</v>
      </c>
      <c r="AN31" s="105">
        <v>22</v>
      </c>
      <c r="AO31" s="114">
        <v>23</v>
      </c>
      <c r="AP31" s="105">
        <v>18</v>
      </c>
      <c r="AQ31" s="101">
        <v>14</v>
      </c>
      <c r="AR31" s="105">
        <v>20</v>
      </c>
      <c r="AS31" s="113">
        <v>17</v>
      </c>
      <c r="AT31" s="115">
        <v>37</v>
      </c>
      <c r="AU31" s="115">
        <v>38</v>
      </c>
      <c r="AV31" s="113">
        <v>12</v>
      </c>
      <c r="AW31" s="113">
        <v>12</v>
      </c>
      <c r="AX31" s="113">
        <v>11</v>
      </c>
      <c r="AY31" s="113">
        <v>9</v>
      </c>
      <c r="AZ31" s="114">
        <v>15</v>
      </c>
      <c r="BA31" s="114">
        <v>16</v>
      </c>
      <c r="BB31" s="113">
        <v>8</v>
      </c>
      <c r="BC31" s="113">
        <v>10</v>
      </c>
      <c r="BD31" s="113">
        <v>10</v>
      </c>
      <c r="BE31" s="113">
        <v>8</v>
      </c>
      <c r="BF31" s="113">
        <v>10</v>
      </c>
      <c r="BG31" s="113">
        <v>10</v>
      </c>
      <c r="BH31" s="166">
        <v>0</v>
      </c>
      <c r="BI31" s="114">
        <v>23</v>
      </c>
      <c r="BJ31" s="114">
        <v>23</v>
      </c>
      <c r="BK31" s="101">
        <v>15</v>
      </c>
      <c r="BL31" s="113">
        <v>10</v>
      </c>
      <c r="BM31" s="113">
        <v>12</v>
      </c>
      <c r="BN31" s="113">
        <v>12</v>
      </c>
      <c r="BO31" s="105">
        <v>17</v>
      </c>
      <c r="BP31" s="113">
        <v>8</v>
      </c>
      <c r="BQ31" s="113">
        <v>12</v>
      </c>
      <c r="BR31" s="113">
        <v>22</v>
      </c>
      <c r="BS31" s="113">
        <v>20</v>
      </c>
      <c r="BT31" s="113">
        <v>13</v>
      </c>
      <c r="BU31" s="113">
        <v>12</v>
      </c>
      <c r="BV31" s="113">
        <v>11</v>
      </c>
      <c r="BW31" s="113">
        <v>13</v>
      </c>
      <c r="BX31" s="101">
        <v>10</v>
      </c>
      <c r="BY31" s="113">
        <v>11</v>
      </c>
      <c r="BZ31" s="113">
        <v>12</v>
      </c>
      <c r="CA31" s="113">
        <v>12</v>
      </c>
      <c r="CB31" s="71" t="s">
        <v>0</v>
      </c>
      <c r="CC31" s="71" t="s">
        <v>0</v>
      </c>
      <c r="CD31" s="71" t="s">
        <v>0</v>
      </c>
      <c r="CE31" s="71" t="s">
        <v>0</v>
      </c>
      <c r="CF31" s="71" t="s">
        <v>0</v>
      </c>
      <c r="CG31" s="71" t="s">
        <v>0</v>
      </c>
      <c r="CH31" s="71" t="s">
        <v>0</v>
      </c>
      <c r="CI31" s="71" t="s">
        <v>0</v>
      </c>
      <c r="CJ31" s="71" t="s">
        <v>0</v>
      </c>
      <c r="CK31" s="71" t="s">
        <v>0</v>
      </c>
      <c r="CL31" s="71" t="s">
        <v>0</v>
      </c>
      <c r="CM31" s="71" t="s">
        <v>0</v>
      </c>
      <c r="CN31" s="71" t="s">
        <v>0</v>
      </c>
      <c r="CO31" s="71" t="s">
        <v>0</v>
      </c>
      <c r="CP31" s="71" t="s">
        <v>0</v>
      </c>
      <c r="CQ31" s="71" t="s">
        <v>0</v>
      </c>
      <c r="CR31" s="71" t="s">
        <v>0</v>
      </c>
      <c r="CS31" s="71" t="s">
        <v>0</v>
      </c>
      <c r="CT31" s="71" t="s">
        <v>0</v>
      </c>
      <c r="CU31" s="71" t="s">
        <v>0</v>
      </c>
      <c r="CV31" s="71" t="s">
        <v>0</v>
      </c>
      <c r="CW31" s="71" t="s">
        <v>0</v>
      </c>
      <c r="CX31" s="71" t="s">
        <v>0</v>
      </c>
      <c r="CY31" s="71" t="s">
        <v>0</v>
      </c>
      <c r="CZ31" s="71" t="s">
        <v>0</v>
      </c>
      <c r="DA31" s="71" t="s">
        <v>0</v>
      </c>
      <c r="DB31" s="71" t="s">
        <v>0</v>
      </c>
      <c r="DC31" s="71" t="s">
        <v>0</v>
      </c>
      <c r="DD31" s="71" t="s">
        <v>0</v>
      </c>
      <c r="DE31" s="71" t="s">
        <v>0</v>
      </c>
      <c r="DF31" s="71" t="s">
        <v>0</v>
      </c>
      <c r="DG31" s="71" t="s">
        <v>0</v>
      </c>
      <c r="DH31" s="71" t="s">
        <v>0</v>
      </c>
      <c r="DI31" s="71" t="s">
        <v>0</v>
      </c>
      <c r="DJ31" s="71" t="s">
        <v>0</v>
      </c>
      <c r="DK31" s="71" t="s">
        <v>0</v>
      </c>
      <c r="DL31" s="71" t="s">
        <v>0</v>
      </c>
      <c r="DM31" s="71" t="s">
        <v>0</v>
      </c>
      <c r="DN31" s="71" t="s">
        <v>0</v>
      </c>
      <c r="DO31" s="71" t="s">
        <v>0</v>
      </c>
      <c r="DP31" s="71" t="s">
        <v>0</v>
      </c>
      <c r="DQ31" s="71" t="s">
        <v>0</v>
      </c>
      <c r="DR31" s="71" t="s">
        <v>0</v>
      </c>
      <c r="DS31" s="71" t="s">
        <v>0</v>
      </c>
      <c r="DT31" s="144">
        <f>(2.71828^(-492.8857+59.0795*K31+7.224*L31))/(1+(2.71828^(-492.8857+59.0795*K31+7.224*L31)))</f>
        <v>1</v>
      </c>
      <c r="DU31" s="40">
        <f>COUNTIF($M31,"=13")+COUNTIF($N31,"=21")+COUNTIF($O31,"=14")+COUNTIF($P31,"=11")+COUNTIF($Q31,"=11")+COUNTIF($R31,"=14")+COUNTIF($S31,"=12")+COUNTIF($T31,"=12")+COUNTIF($U31,"=12")+COUNTIF($V31,"=13")+COUNTIF($W31,"=13")+COUNTIF($X31,"=16")</f>
        <v>12</v>
      </c>
      <c r="DV31" s="40">
        <f>COUNTIF($Y31,"=17")+COUNTIF($Z31,"=9")+COUNTIF($AA31,"=9")+COUNTIF($AB31,"=11")+COUNTIF($AC31,"=11")+COUNTIF($AD31,"=25")+COUNTIF($AE31,"=15")+COUNTIF($AF31,"=19")+COUNTIF($AG31,"=30")+COUNTIF($AH31,"=15")+COUNTIF($AI31,"=15")+COUNTIF($AJ31,"=16")+COUNTIF($AK31,"=17")</f>
        <v>13</v>
      </c>
      <c r="DW31" s="40">
        <f>COUNTIF($AL31,"=11")+COUNTIF($AM31,"=11")+COUNTIF($AN31,"=22")+COUNTIF($AO31,"=23")+COUNTIF($AP31,"=17")+COUNTIF($AQ31,"=14")+COUNTIF($AR31,"=19")+COUNTIF($AS31,"=17")+COUNTIF($AV31,"=12")+COUNTIF($AW31,"=12")</f>
        <v>7</v>
      </c>
      <c r="DX31" s="40">
        <f>COUNTIF($AX31,"=11")+COUNTIF($AY31,"=9")+COUNTIF($AZ31,"=15")+COUNTIF($BA31,"=16")+COUNTIF($BB31,"=8")+COUNTIF($BC31,"=10")+COUNTIF($BD31,"=10")+COUNTIF($BE31,"=8")+COUNTIF($BF31,"=10")+COUNTIF($BG31,"=10")</f>
        <v>10</v>
      </c>
      <c r="DY31" s="40">
        <f>COUNTIF($BH31,"=12")+COUNTIF($BI31,"=23")+COUNTIF($BJ31,"=23")+COUNTIF($BK31,"=15")+COUNTIF($BL31,"=10")+COUNTIF($BM31,"=12")+COUNTIF($BN31,"=12")+COUNTIF($BO31,"=16")+COUNTIF($BP31,"=8")+COUNTIF($BQ31,"=12")+COUNTIF($BR31,"=22")+COUNTIF($BS31,"=20")+COUNTIF($BT31,"=13")</f>
        <v>11</v>
      </c>
      <c r="DZ31" s="40">
        <f>COUNTIF($BU31,"=12")+COUNTIF($BV31,"=11")+COUNTIF($BW31,"=13")+COUNTIF($BX31,"=10")+COUNTIF($BY31,"=11")+COUNTIF($BZ31,"=12")+COUNTIF($CA31,"=12")</f>
        <v>7</v>
      </c>
      <c r="EA31" s="2" t="s">
        <v>420</v>
      </c>
      <c r="EB31" s="20" t="s">
        <v>0</v>
      </c>
      <c r="EC31" s="51"/>
    </row>
    <row r="32" spans="1:134" s="14" customFormat="1" ht="14.25" x14ac:dyDescent="0.2">
      <c r="A32" s="145" t="s">
        <v>886</v>
      </c>
      <c r="B32" s="14" t="s">
        <v>22</v>
      </c>
      <c r="C32" s="14" t="s">
        <v>888</v>
      </c>
      <c r="D32" s="147" t="s">
        <v>889</v>
      </c>
      <c r="E32" s="14" t="s">
        <v>12</v>
      </c>
      <c r="F32" s="14" t="s">
        <v>22</v>
      </c>
      <c r="G32" s="98">
        <v>44152</v>
      </c>
      <c r="H32" s="53">
        <v>1</v>
      </c>
      <c r="I32" s="2" t="s">
        <v>285</v>
      </c>
      <c r="J32" s="20" t="s">
        <v>901</v>
      </c>
      <c r="K32" s="158">
        <f>+COUNTIF($N32,"&lt;=21")+COUNTIF($AA32,"&lt;=9")+COUNTIF($AJ32,"&lt;=16")+COUNTIF($AN32,"&gt;=22")+COUNTIF($AP32,"&gt;=17")+COUNTIF($AQ32,"&lt;=14")+COUNTIF($AR32,"&gt;=19")+COUNTIF($BK32,"&lt;=15")+COUNTIF($BO32,"&gt;=16")+COUNTIF($BX32,"&lt;=10")</f>
        <v>10</v>
      </c>
      <c r="L32" s="106">
        <f>65-(+DU32+DV32+DW32+DX32+DY32+DZ32)</f>
        <v>6</v>
      </c>
      <c r="M32" s="54">
        <v>12</v>
      </c>
      <c r="N32" s="103">
        <v>21</v>
      </c>
      <c r="O32" s="54">
        <v>14</v>
      </c>
      <c r="P32" s="54">
        <v>11</v>
      </c>
      <c r="Q32" s="104">
        <v>12</v>
      </c>
      <c r="R32" s="45">
        <v>14</v>
      </c>
      <c r="S32" s="54">
        <v>12</v>
      </c>
      <c r="T32" s="54">
        <v>12</v>
      </c>
      <c r="U32" s="54">
        <v>12</v>
      </c>
      <c r="V32" s="54">
        <v>13</v>
      </c>
      <c r="W32" s="54">
        <v>13</v>
      </c>
      <c r="X32" s="113">
        <v>16</v>
      </c>
      <c r="Y32" s="54">
        <v>17</v>
      </c>
      <c r="Z32" s="61">
        <v>9</v>
      </c>
      <c r="AA32" s="108">
        <v>9</v>
      </c>
      <c r="AB32" s="54">
        <v>11</v>
      </c>
      <c r="AC32" s="54">
        <v>11</v>
      </c>
      <c r="AD32" s="54">
        <v>25</v>
      </c>
      <c r="AE32" s="54">
        <v>15</v>
      </c>
      <c r="AF32" s="54">
        <v>19</v>
      </c>
      <c r="AG32" s="54">
        <v>30</v>
      </c>
      <c r="AH32" s="21">
        <v>15</v>
      </c>
      <c r="AI32" s="61">
        <v>15</v>
      </c>
      <c r="AJ32" s="108">
        <v>16</v>
      </c>
      <c r="AK32" s="140">
        <v>18</v>
      </c>
      <c r="AL32" s="54">
        <v>11</v>
      </c>
      <c r="AM32" s="54">
        <v>11</v>
      </c>
      <c r="AN32" s="105">
        <v>22</v>
      </c>
      <c r="AO32" s="45">
        <v>23</v>
      </c>
      <c r="AP32" s="105">
        <v>18</v>
      </c>
      <c r="AQ32" s="101">
        <v>14</v>
      </c>
      <c r="AR32" s="105">
        <v>20</v>
      </c>
      <c r="AS32" s="54">
        <v>17</v>
      </c>
      <c r="AT32" s="115">
        <v>38</v>
      </c>
      <c r="AU32" s="115">
        <v>38</v>
      </c>
      <c r="AV32" s="54">
        <v>12</v>
      </c>
      <c r="AW32" s="54">
        <v>12</v>
      </c>
      <c r="AX32" s="54">
        <v>11</v>
      </c>
      <c r="AY32" s="54">
        <v>9</v>
      </c>
      <c r="AZ32" s="114">
        <v>15</v>
      </c>
      <c r="BA32" s="114">
        <v>16</v>
      </c>
      <c r="BB32" s="54">
        <v>8</v>
      </c>
      <c r="BC32" s="54">
        <v>10</v>
      </c>
      <c r="BD32" s="54">
        <v>10</v>
      </c>
      <c r="BE32" s="54">
        <v>8</v>
      </c>
      <c r="BF32" s="54">
        <v>10</v>
      </c>
      <c r="BG32" s="54">
        <v>10</v>
      </c>
      <c r="BH32" s="54">
        <v>12</v>
      </c>
      <c r="BI32" s="114">
        <v>23</v>
      </c>
      <c r="BJ32" s="114">
        <v>23</v>
      </c>
      <c r="BK32" s="101">
        <v>15</v>
      </c>
      <c r="BL32" s="54">
        <v>10</v>
      </c>
      <c r="BM32" s="54">
        <v>12</v>
      </c>
      <c r="BN32" s="54">
        <v>12</v>
      </c>
      <c r="BO32" s="105">
        <v>17</v>
      </c>
      <c r="BP32" s="54">
        <v>8</v>
      </c>
      <c r="BQ32" s="54">
        <v>12</v>
      </c>
      <c r="BR32" s="54">
        <v>22</v>
      </c>
      <c r="BS32" s="54">
        <v>20</v>
      </c>
      <c r="BT32" s="54">
        <v>13</v>
      </c>
      <c r="BU32" s="54">
        <v>12</v>
      </c>
      <c r="BV32" s="54">
        <v>11</v>
      </c>
      <c r="BW32" s="54">
        <v>13</v>
      </c>
      <c r="BX32" s="101">
        <v>10</v>
      </c>
      <c r="BY32" s="54">
        <v>11</v>
      </c>
      <c r="BZ32" s="54">
        <v>12</v>
      </c>
      <c r="CA32" s="54">
        <v>12</v>
      </c>
      <c r="CB32" s="62">
        <v>35</v>
      </c>
      <c r="CC32" s="62">
        <v>15</v>
      </c>
      <c r="CD32" s="62">
        <v>9</v>
      </c>
      <c r="CE32" s="62">
        <v>16</v>
      </c>
      <c r="CF32" s="62">
        <v>12</v>
      </c>
      <c r="CG32" s="62">
        <v>25</v>
      </c>
      <c r="CH32" s="62">
        <v>26</v>
      </c>
      <c r="CI32" s="62">
        <v>19</v>
      </c>
      <c r="CJ32" s="62">
        <v>12</v>
      </c>
      <c r="CK32" s="62">
        <v>11</v>
      </c>
      <c r="CL32" s="62">
        <v>14</v>
      </c>
      <c r="CM32" s="62">
        <v>12</v>
      </c>
      <c r="CN32" s="62">
        <v>12</v>
      </c>
      <c r="CO32" s="62">
        <v>9</v>
      </c>
      <c r="CP32" s="62">
        <v>13</v>
      </c>
      <c r="CQ32" s="62">
        <v>12</v>
      </c>
      <c r="CR32" s="62">
        <v>10</v>
      </c>
      <c r="CS32" s="62">
        <v>11</v>
      </c>
      <c r="CT32" s="62">
        <v>11</v>
      </c>
      <c r="CU32" s="62">
        <v>30</v>
      </c>
      <c r="CV32" s="62">
        <v>12</v>
      </c>
      <c r="CW32" s="62">
        <v>14</v>
      </c>
      <c r="CX32" s="62">
        <v>24</v>
      </c>
      <c r="CY32" s="62">
        <v>13</v>
      </c>
      <c r="CZ32" s="62">
        <v>10</v>
      </c>
      <c r="DA32" s="62">
        <v>10</v>
      </c>
      <c r="DB32" s="62">
        <v>19</v>
      </c>
      <c r="DC32" s="62">
        <v>15</v>
      </c>
      <c r="DD32" s="62">
        <v>17</v>
      </c>
      <c r="DE32" s="62">
        <v>13</v>
      </c>
      <c r="DF32" s="62">
        <v>25</v>
      </c>
      <c r="DG32" s="62">
        <v>15</v>
      </c>
      <c r="DH32" s="62">
        <v>11</v>
      </c>
      <c r="DI32" s="62">
        <v>15</v>
      </c>
      <c r="DJ32" s="62">
        <v>24</v>
      </c>
      <c r="DK32" s="62">
        <v>12</v>
      </c>
      <c r="DL32" s="62">
        <v>23</v>
      </c>
      <c r="DM32" s="62">
        <v>18</v>
      </c>
      <c r="DN32" s="62">
        <v>10</v>
      </c>
      <c r="DO32" s="62">
        <v>14</v>
      </c>
      <c r="DP32" s="62">
        <v>17</v>
      </c>
      <c r="DQ32" s="62">
        <v>9</v>
      </c>
      <c r="DR32" s="62">
        <v>12</v>
      </c>
      <c r="DS32" s="62">
        <v>11</v>
      </c>
      <c r="DT32" s="144">
        <f>(2.71828^(-492.8857+59.0795*K32+7.224*L32))/(1+(2.71828^(-492.8857+59.0795*K32+7.224*L32)))</f>
        <v>1</v>
      </c>
      <c r="DU32" s="40">
        <f>COUNTIF($M32,"=13")+COUNTIF($N32,"=21")+COUNTIF($O32,"=14")+COUNTIF($P32,"=11")+COUNTIF($Q32,"=11")+COUNTIF($R32,"=14")+COUNTIF($S32,"=12")+COUNTIF($T32,"=12")+COUNTIF($U32,"=12")+COUNTIF($V32,"=13")+COUNTIF($W32,"=13")+COUNTIF($X32,"=16")</f>
        <v>10</v>
      </c>
      <c r="DV32" s="40">
        <f>COUNTIF($Y32,"=17")+COUNTIF($Z32,"=9")+COUNTIF($AA32,"=9")+COUNTIF($AB32,"=11")+COUNTIF($AC32,"=11")+COUNTIF($AD32,"=25")+COUNTIF($AE32,"=15")+COUNTIF($AF32,"=19")+COUNTIF($AG32,"=30")+COUNTIF($AH32,"=15")+COUNTIF($AI32,"=15")+COUNTIF($AJ32,"=16")+COUNTIF($AK32,"=17")</f>
        <v>12</v>
      </c>
      <c r="DW32" s="40">
        <f>COUNTIF($AL32,"=11")+COUNTIF($AM32,"=11")+COUNTIF($AN32,"=22")+COUNTIF($AO32,"=23")+COUNTIF($AP32,"=17")+COUNTIF($AQ32,"=14")+COUNTIF($AR32,"=19")+COUNTIF($AS32,"=17")+COUNTIF($AV32,"=12")+COUNTIF($AW32,"=12")</f>
        <v>8</v>
      </c>
      <c r="DX32" s="40">
        <f>COUNTIF($AX32,"=11")+COUNTIF($AY32,"=9")+COUNTIF($AZ32,"=15")+COUNTIF($BA32,"=16")+COUNTIF($BB32,"=8")+COUNTIF($BC32,"=10")+COUNTIF($BD32,"=10")+COUNTIF($BE32,"=8")+COUNTIF($BF32,"=10")+COUNTIF($BG32,"=10")</f>
        <v>10</v>
      </c>
      <c r="DY32" s="40">
        <f>COUNTIF($BH32,"=12")+COUNTIF($BI32,"=23")+COUNTIF($BJ32,"=23")+COUNTIF($BK32,"=15")+COUNTIF($BL32,"=10")+COUNTIF($BM32,"=12")+COUNTIF($BN32,"=12")+COUNTIF($BO32,"=16")+COUNTIF($BP32,"=8")+COUNTIF($BQ32,"=12")+COUNTIF($BR32,"=22")+COUNTIF($BS32,"=20")+COUNTIF($BT32,"=13")</f>
        <v>12</v>
      </c>
      <c r="DZ32" s="40">
        <f>COUNTIF($BU32,"=12")+COUNTIF($BV32,"=11")+COUNTIF($BW32,"=13")+COUNTIF($BX32,"=10")+COUNTIF($BY32,"=11")+COUNTIF($BZ32,"=12")+COUNTIF($CA32,"=12")</f>
        <v>7</v>
      </c>
      <c r="EA32" s="14" t="s">
        <v>22</v>
      </c>
      <c r="EB32" s="14" t="s">
        <v>887</v>
      </c>
    </row>
    <row r="33" spans="1:134" s="14" customFormat="1" x14ac:dyDescent="0.25">
      <c r="A33" s="145" t="s">
        <v>865</v>
      </c>
      <c r="B33" s="14" t="s">
        <v>22</v>
      </c>
      <c r="C33" s="14" t="s">
        <v>864</v>
      </c>
      <c r="D33" s="147" t="s">
        <v>894</v>
      </c>
      <c r="E33" s="128" t="s">
        <v>12</v>
      </c>
      <c r="F33" s="14" t="s">
        <v>22</v>
      </c>
      <c r="G33" s="120">
        <v>44152</v>
      </c>
      <c r="H33" s="53">
        <v>1</v>
      </c>
      <c r="I33" s="2" t="s">
        <v>285</v>
      </c>
      <c r="J33" s="20" t="s">
        <v>906</v>
      </c>
      <c r="K33" s="158">
        <f>+COUNTIF($N33,"&lt;=21")+COUNTIF($AA33,"&lt;=9")+COUNTIF($AJ33,"&lt;=16")+COUNTIF($AN33,"&gt;=22")+COUNTIF($AP33,"&gt;=17")+COUNTIF($AQ33,"&lt;=14")+COUNTIF($AR33,"&gt;=19")+COUNTIF($BK33,"&lt;=15")+COUNTIF($BO33,"&gt;=16")+COUNTIF($BX33,"&lt;=10")</f>
        <v>10</v>
      </c>
      <c r="L33" s="106">
        <f>65-(+DU33+DV33+DW33+DX33+DY33+DZ33)</f>
        <v>6</v>
      </c>
      <c r="M33" s="54">
        <v>13</v>
      </c>
      <c r="N33" s="171">
        <v>21</v>
      </c>
      <c r="O33" s="54">
        <v>14</v>
      </c>
      <c r="P33" s="54">
        <v>11</v>
      </c>
      <c r="Q33" s="114">
        <v>11</v>
      </c>
      <c r="R33" s="114">
        <v>14</v>
      </c>
      <c r="S33" s="54">
        <v>12</v>
      </c>
      <c r="T33" s="54">
        <v>12</v>
      </c>
      <c r="U33" s="101">
        <v>11</v>
      </c>
      <c r="V33" s="54">
        <v>13</v>
      </c>
      <c r="W33" s="54">
        <v>13</v>
      </c>
      <c r="X33" s="113">
        <v>16</v>
      </c>
      <c r="Y33" s="54">
        <v>17</v>
      </c>
      <c r="Z33" s="61">
        <v>9</v>
      </c>
      <c r="AA33" s="108">
        <v>9</v>
      </c>
      <c r="AB33" s="54">
        <v>11</v>
      </c>
      <c r="AC33" s="54">
        <v>11</v>
      </c>
      <c r="AD33" s="101">
        <v>24</v>
      </c>
      <c r="AE33" s="54">
        <v>15</v>
      </c>
      <c r="AF33" s="54">
        <v>19</v>
      </c>
      <c r="AG33" s="159">
        <v>29</v>
      </c>
      <c r="AH33" s="21">
        <v>15</v>
      </c>
      <c r="AI33" s="61">
        <v>15</v>
      </c>
      <c r="AJ33" s="108">
        <v>16</v>
      </c>
      <c r="AK33" s="115">
        <v>17</v>
      </c>
      <c r="AL33" s="101">
        <v>10</v>
      </c>
      <c r="AM33" s="103">
        <v>9</v>
      </c>
      <c r="AN33" s="105">
        <v>22</v>
      </c>
      <c r="AO33" s="45">
        <v>23</v>
      </c>
      <c r="AP33" s="104">
        <v>17</v>
      </c>
      <c r="AQ33" s="101">
        <v>14</v>
      </c>
      <c r="AR33" s="104">
        <v>19</v>
      </c>
      <c r="AS33" s="54">
        <v>17</v>
      </c>
      <c r="AT33" s="115">
        <v>36</v>
      </c>
      <c r="AU33" s="115">
        <v>39</v>
      </c>
      <c r="AV33" s="54">
        <v>12</v>
      </c>
      <c r="AW33" s="54">
        <v>12</v>
      </c>
      <c r="AX33" s="54">
        <v>11</v>
      </c>
      <c r="AY33" s="54">
        <v>9</v>
      </c>
      <c r="AZ33" s="114">
        <v>15</v>
      </c>
      <c r="BA33" s="114">
        <v>16</v>
      </c>
      <c r="BB33" s="54">
        <v>8</v>
      </c>
      <c r="BC33" s="54">
        <v>10</v>
      </c>
      <c r="BD33" s="54">
        <v>10</v>
      </c>
      <c r="BE33" s="54">
        <v>8</v>
      </c>
      <c r="BF33" s="54">
        <v>10</v>
      </c>
      <c r="BG33" s="54">
        <v>10</v>
      </c>
      <c r="BH33" s="54">
        <v>12</v>
      </c>
      <c r="BI33" s="114">
        <v>23</v>
      </c>
      <c r="BJ33" s="114">
        <v>23</v>
      </c>
      <c r="BK33" s="101">
        <v>15</v>
      </c>
      <c r="BL33" s="54">
        <v>10</v>
      </c>
      <c r="BM33" s="54">
        <v>12</v>
      </c>
      <c r="BN33" s="54">
        <v>12</v>
      </c>
      <c r="BO33" s="104">
        <v>16</v>
      </c>
      <c r="BP33" s="54">
        <v>8</v>
      </c>
      <c r="BQ33" s="54">
        <v>12</v>
      </c>
      <c r="BR33" s="54">
        <v>22</v>
      </c>
      <c r="BS33" s="54">
        <v>20</v>
      </c>
      <c r="BT33" s="54">
        <v>13</v>
      </c>
      <c r="BU33" s="54">
        <v>12</v>
      </c>
      <c r="BV33" s="54">
        <v>11</v>
      </c>
      <c r="BW33" s="54">
        <v>13</v>
      </c>
      <c r="BX33" s="101">
        <v>10</v>
      </c>
      <c r="BY33" s="104">
        <v>12</v>
      </c>
      <c r="BZ33" s="54">
        <v>12</v>
      </c>
      <c r="CA33" s="54">
        <v>12</v>
      </c>
      <c r="CB33" s="62">
        <v>31</v>
      </c>
      <c r="CC33" s="62">
        <v>15</v>
      </c>
      <c r="CD33" s="62">
        <v>9</v>
      </c>
      <c r="CE33" s="62">
        <v>16</v>
      </c>
      <c r="CF33" s="62">
        <v>12</v>
      </c>
      <c r="CG33" s="62">
        <v>25</v>
      </c>
      <c r="CH33" s="62">
        <v>26</v>
      </c>
      <c r="CI33" s="62">
        <v>19</v>
      </c>
      <c r="CJ33" s="62">
        <v>12</v>
      </c>
      <c r="CK33" s="62">
        <v>11</v>
      </c>
      <c r="CL33" s="62">
        <v>14</v>
      </c>
      <c r="CM33" s="62">
        <v>12</v>
      </c>
      <c r="CN33" s="62">
        <v>12</v>
      </c>
      <c r="CO33" s="62">
        <v>9</v>
      </c>
      <c r="CP33" s="62">
        <v>13</v>
      </c>
      <c r="CQ33" s="62">
        <v>12</v>
      </c>
      <c r="CR33" s="62">
        <v>10</v>
      </c>
      <c r="CS33" s="62">
        <v>11</v>
      </c>
      <c r="CT33" s="62">
        <v>11</v>
      </c>
      <c r="CU33" s="62">
        <v>30</v>
      </c>
      <c r="CV33" s="62">
        <v>12</v>
      </c>
      <c r="CW33" s="62">
        <v>13</v>
      </c>
      <c r="CX33" s="62">
        <v>24</v>
      </c>
      <c r="CY33" s="62">
        <v>13</v>
      </c>
      <c r="CZ33" s="62">
        <v>10</v>
      </c>
      <c r="DA33" s="62">
        <v>10</v>
      </c>
      <c r="DB33" s="62">
        <v>19</v>
      </c>
      <c r="DC33" s="62">
        <v>15</v>
      </c>
      <c r="DD33" s="62">
        <v>17</v>
      </c>
      <c r="DE33" s="62">
        <v>13</v>
      </c>
      <c r="DF33" s="62">
        <v>24</v>
      </c>
      <c r="DG33" s="62">
        <v>15</v>
      </c>
      <c r="DH33" s="62">
        <v>11</v>
      </c>
      <c r="DI33" s="62">
        <v>15</v>
      </c>
      <c r="DJ33" s="62">
        <v>24</v>
      </c>
      <c r="DK33" s="62">
        <v>12</v>
      </c>
      <c r="DL33" s="62">
        <v>23</v>
      </c>
      <c r="DM33" s="62">
        <v>18</v>
      </c>
      <c r="DN33" s="62">
        <v>10</v>
      </c>
      <c r="DO33" s="62">
        <v>14</v>
      </c>
      <c r="DP33" s="62">
        <v>17</v>
      </c>
      <c r="DQ33" s="62">
        <v>9</v>
      </c>
      <c r="DR33" s="62">
        <v>12</v>
      </c>
      <c r="DS33" s="62">
        <v>11</v>
      </c>
      <c r="DT33" s="144">
        <f>(2.71828^(-492.8857+59.0795*K33+7.224*L33))/(1+(2.71828^(-492.8857+59.0795*K33+7.224*L33)))</f>
        <v>1</v>
      </c>
      <c r="DU33" s="40">
        <f>COUNTIF($M33,"=13")+COUNTIF($N33,"=21")+COUNTIF($O33,"=14")+COUNTIF($P33,"=11")+COUNTIF($Q33,"=11")+COUNTIF($R33,"=14")+COUNTIF($S33,"=12")+COUNTIF($T33,"=12")+COUNTIF($U33,"=12")+COUNTIF($V33,"=13")+COUNTIF($W33,"=13")+COUNTIF($X33,"=16")</f>
        <v>11</v>
      </c>
      <c r="DV33" s="40">
        <f>COUNTIF($Y33,"=17")+COUNTIF($Z33,"=9")+COUNTIF($AA33,"=9")+COUNTIF($AB33,"=11")+COUNTIF($AC33,"=11")+COUNTIF($AD33,"=25")+COUNTIF($AE33,"=15")+COUNTIF($AF33,"=19")+COUNTIF($AG33,"=30")+COUNTIF($AH33,"=15")+COUNTIF($AI33,"=15")+COUNTIF($AJ33,"=16")+COUNTIF($AK33,"=17")</f>
        <v>11</v>
      </c>
      <c r="DW33" s="40">
        <f>COUNTIF($AL33,"=11")+COUNTIF($AM33,"=11")+COUNTIF($AN33,"=22")+COUNTIF($AO33,"=23")+COUNTIF($AP33,"=17")+COUNTIF($AQ33,"=14")+COUNTIF($AR33,"=19")+COUNTIF($AS33,"=17")+COUNTIF($AV33,"=12")+COUNTIF($AW33,"=12")</f>
        <v>8</v>
      </c>
      <c r="DX33" s="40">
        <f>COUNTIF($AX33,"=11")+COUNTIF($AY33,"=9")+COUNTIF($AZ33,"=15")+COUNTIF($BA33,"=16")+COUNTIF($BB33,"=8")+COUNTIF($BC33,"=10")+COUNTIF($BD33,"=10")+COUNTIF($BE33,"=8")+COUNTIF($BF33,"=10")+COUNTIF($BG33,"=10")</f>
        <v>10</v>
      </c>
      <c r="DY33" s="40">
        <f>COUNTIF($BH33,"=12")+COUNTIF($BI33,"=23")+COUNTIF($BJ33,"=23")+COUNTIF($BK33,"=15")+COUNTIF($BL33,"=10")+COUNTIF($BM33,"=12")+COUNTIF($BN33,"=12")+COUNTIF($BO33,"=16")+COUNTIF($BP33,"=8")+COUNTIF($BQ33,"=12")+COUNTIF($BR33,"=22")+COUNTIF($BS33,"=20")+COUNTIF($BT33,"=13")</f>
        <v>13</v>
      </c>
      <c r="DZ33" s="40">
        <f>COUNTIF($BU33,"=12")+COUNTIF($BV33,"=11")+COUNTIF($BW33,"=13")+COUNTIF($BX33,"=10")+COUNTIF($BY33,"=11")+COUNTIF($BZ33,"=12")+COUNTIF($CA33,"=12")</f>
        <v>6</v>
      </c>
      <c r="EA33" s="14" t="s">
        <v>866</v>
      </c>
      <c r="EB33" s="14" t="s">
        <v>867</v>
      </c>
      <c r="EC33" s="51"/>
    </row>
    <row r="34" spans="1:134" s="14" customFormat="1" x14ac:dyDescent="0.25">
      <c r="A34" s="145" t="s">
        <v>861</v>
      </c>
      <c r="B34" s="128" t="s">
        <v>862</v>
      </c>
      <c r="C34" s="14" t="s">
        <v>864</v>
      </c>
      <c r="D34" s="147" t="s">
        <v>894</v>
      </c>
      <c r="E34" s="14" t="s">
        <v>12</v>
      </c>
      <c r="F34" s="14" t="s">
        <v>22</v>
      </c>
      <c r="G34" s="98">
        <v>44152</v>
      </c>
      <c r="H34" s="53">
        <v>1</v>
      </c>
      <c r="I34" s="2" t="s">
        <v>285</v>
      </c>
      <c r="J34" s="20" t="s">
        <v>906</v>
      </c>
      <c r="K34" s="158">
        <f>+COUNTIF($N34,"&lt;=21")+COUNTIF($AA34,"&lt;=9")+COUNTIF($AJ34,"&lt;=16")+COUNTIF($AN34,"&gt;=22")+COUNTIF($AP34,"&gt;=17")+COUNTIF($AQ34,"&lt;=14")+COUNTIF($AR34,"&gt;=19")+COUNTIF($BK34,"&lt;=15")+COUNTIF($BO34,"&gt;=16")+COUNTIF($BX34,"&lt;=10")</f>
        <v>10</v>
      </c>
      <c r="L34" s="106">
        <f>65-(+DU34+DV34+DW34+DX34+DY34+DZ34)</f>
        <v>6</v>
      </c>
      <c r="M34" s="54">
        <v>13</v>
      </c>
      <c r="N34" s="103">
        <v>21</v>
      </c>
      <c r="O34" s="54">
        <v>14</v>
      </c>
      <c r="P34" s="54">
        <v>11</v>
      </c>
      <c r="Q34" s="114">
        <v>11</v>
      </c>
      <c r="R34" s="114">
        <v>14</v>
      </c>
      <c r="S34" s="54">
        <v>12</v>
      </c>
      <c r="T34" s="54">
        <v>12</v>
      </c>
      <c r="U34" s="101">
        <v>11</v>
      </c>
      <c r="V34" s="54">
        <v>13</v>
      </c>
      <c r="W34" s="54">
        <v>13</v>
      </c>
      <c r="X34" s="113">
        <v>16</v>
      </c>
      <c r="Y34" s="54">
        <v>17</v>
      </c>
      <c r="Z34" s="61">
        <v>9</v>
      </c>
      <c r="AA34" s="108">
        <v>9</v>
      </c>
      <c r="AB34" s="54">
        <v>11</v>
      </c>
      <c r="AC34" s="54">
        <v>11</v>
      </c>
      <c r="AD34" s="101">
        <v>24</v>
      </c>
      <c r="AE34" s="54">
        <v>15</v>
      </c>
      <c r="AF34" s="54">
        <v>19</v>
      </c>
      <c r="AG34" s="159">
        <v>29</v>
      </c>
      <c r="AH34" s="21">
        <v>15</v>
      </c>
      <c r="AI34" s="61">
        <v>15</v>
      </c>
      <c r="AJ34" s="108">
        <v>16</v>
      </c>
      <c r="AK34" s="115">
        <v>17</v>
      </c>
      <c r="AL34" s="101">
        <v>10</v>
      </c>
      <c r="AM34" s="54">
        <v>11</v>
      </c>
      <c r="AN34" s="109">
        <v>22</v>
      </c>
      <c r="AO34" s="59">
        <v>23</v>
      </c>
      <c r="AP34" s="104">
        <v>17</v>
      </c>
      <c r="AQ34" s="101">
        <v>14</v>
      </c>
      <c r="AR34" s="104">
        <v>19</v>
      </c>
      <c r="AS34" s="54">
        <v>17</v>
      </c>
      <c r="AT34" s="115">
        <v>38</v>
      </c>
      <c r="AU34" s="115">
        <v>38</v>
      </c>
      <c r="AV34" s="54">
        <v>12</v>
      </c>
      <c r="AW34" s="54">
        <v>12</v>
      </c>
      <c r="AX34" s="54">
        <v>11</v>
      </c>
      <c r="AY34" s="54">
        <v>9</v>
      </c>
      <c r="AZ34" s="121">
        <v>15</v>
      </c>
      <c r="BA34" s="121">
        <v>16</v>
      </c>
      <c r="BB34" s="54">
        <v>8</v>
      </c>
      <c r="BC34" s="54">
        <v>10</v>
      </c>
      <c r="BD34" s="54">
        <v>10</v>
      </c>
      <c r="BE34" s="54">
        <v>8</v>
      </c>
      <c r="BF34" s="54">
        <v>10</v>
      </c>
      <c r="BG34" s="54">
        <v>10</v>
      </c>
      <c r="BH34" s="54">
        <v>12</v>
      </c>
      <c r="BI34" s="121">
        <v>23</v>
      </c>
      <c r="BJ34" s="121">
        <v>23</v>
      </c>
      <c r="BK34" s="101">
        <v>15</v>
      </c>
      <c r="BL34" s="54">
        <v>10</v>
      </c>
      <c r="BM34" s="54">
        <v>12</v>
      </c>
      <c r="BN34" s="54">
        <v>12</v>
      </c>
      <c r="BO34" s="105">
        <v>17</v>
      </c>
      <c r="BP34" s="54">
        <v>8</v>
      </c>
      <c r="BQ34" s="54">
        <v>12</v>
      </c>
      <c r="BR34" s="54">
        <v>22</v>
      </c>
      <c r="BS34" s="54">
        <v>20</v>
      </c>
      <c r="BT34" s="54">
        <v>13</v>
      </c>
      <c r="BU34" s="54">
        <v>12</v>
      </c>
      <c r="BV34" s="54">
        <v>11</v>
      </c>
      <c r="BW34" s="54">
        <v>13</v>
      </c>
      <c r="BX34" s="101">
        <v>10</v>
      </c>
      <c r="BY34" s="104">
        <v>12</v>
      </c>
      <c r="BZ34" s="54">
        <v>12</v>
      </c>
      <c r="CA34" s="54">
        <v>12</v>
      </c>
      <c r="CB34" s="62">
        <v>36</v>
      </c>
      <c r="CC34" s="62">
        <v>15</v>
      </c>
      <c r="CD34" s="62">
        <v>9</v>
      </c>
      <c r="CE34" s="62">
        <v>16</v>
      </c>
      <c r="CF34" s="62">
        <v>12</v>
      </c>
      <c r="CG34" s="62">
        <v>24</v>
      </c>
      <c r="CH34" s="62">
        <v>26</v>
      </c>
      <c r="CI34" s="62">
        <v>19</v>
      </c>
      <c r="CJ34" s="62">
        <v>12</v>
      </c>
      <c r="CK34" s="62">
        <v>11</v>
      </c>
      <c r="CL34" s="62">
        <v>14</v>
      </c>
      <c r="CM34" s="62">
        <v>12</v>
      </c>
      <c r="CN34" s="62">
        <v>12</v>
      </c>
      <c r="CO34" s="62">
        <v>9</v>
      </c>
      <c r="CP34" s="62">
        <v>13</v>
      </c>
      <c r="CQ34" s="62">
        <v>12</v>
      </c>
      <c r="CR34" s="62">
        <v>10</v>
      </c>
      <c r="CS34" s="62">
        <v>11</v>
      </c>
      <c r="CT34" s="62">
        <v>11</v>
      </c>
      <c r="CU34" s="62">
        <v>30</v>
      </c>
      <c r="CV34" s="62">
        <v>12</v>
      </c>
      <c r="CW34" s="62">
        <v>13</v>
      </c>
      <c r="CX34" s="62">
        <v>24</v>
      </c>
      <c r="CY34" s="62">
        <v>13</v>
      </c>
      <c r="CZ34" s="62">
        <v>10</v>
      </c>
      <c r="DA34" s="62">
        <v>10</v>
      </c>
      <c r="DB34" s="62">
        <v>19</v>
      </c>
      <c r="DC34" s="62">
        <v>15</v>
      </c>
      <c r="DD34" s="62">
        <v>17</v>
      </c>
      <c r="DE34" s="62">
        <v>14</v>
      </c>
      <c r="DF34" s="62">
        <v>24</v>
      </c>
      <c r="DG34" s="62">
        <v>15</v>
      </c>
      <c r="DH34" s="62">
        <v>11</v>
      </c>
      <c r="DI34" s="62">
        <v>15</v>
      </c>
      <c r="DJ34" s="62">
        <v>24</v>
      </c>
      <c r="DK34" s="62">
        <v>12</v>
      </c>
      <c r="DL34" s="62">
        <v>23</v>
      </c>
      <c r="DM34" s="62">
        <v>18</v>
      </c>
      <c r="DN34" s="62">
        <v>10</v>
      </c>
      <c r="DO34" s="62">
        <v>14</v>
      </c>
      <c r="DP34" s="62">
        <v>17</v>
      </c>
      <c r="DQ34" s="62">
        <v>9</v>
      </c>
      <c r="DR34" s="62">
        <v>12</v>
      </c>
      <c r="DS34" s="62">
        <v>11</v>
      </c>
      <c r="DT34" s="144">
        <f>(2.71828^(-492.8857+59.0795*K34+7.224*L34))/(1+(2.71828^(-492.8857+59.0795*K34+7.224*L34)))</f>
        <v>1</v>
      </c>
      <c r="DU34" s="40">
        <f>COUNTIF($M34,"=13")+COUNTIF($N34,"=21")+COUNTIF($O34,"=14")+COUNTIF($P34,"=11")+COUNTIF($Q34,"=11")+COUNTIF($R34,"=14")+COUNTIF($S34,"=12")+COUNTIF($T34,"=12")+COUNTIF($U34,"=12")+COUNTIF($V34,"=13")+COUNTIF($W34,"=13")+COUNTIF($X34,"=16")</f>
        <v>11</v>
      </c>
      <c r="DV34" s="40">
        <f>COUNTIF($Y34,"=17")+COUNTIF($Z34,"=9")+COUNTIF($AA34,"=9")+COUNTIF($AB34,"=11")+COUNTIF($AC34,"=11")+COUNTIF($AD34,"=25")+COUNTIF($AE34,"=15")+COUNTIF($AF34,"=19")+COUNTIF($AG34,"=30")+COUNTIF($AH34,"=15")+COUNTIF($AI34,"=15")+COUNTIF($AJ34,"=16")+COUNTIF($AK34,"=17")</f>
        <v>11</v>
      </c>
      <c r="DW34" s="40">
        <f>COUNTIF($AL34,"=11")+COUNTIF($AM34,"=11")+COUNTIF($AN34,"=22")+COUNTIF($AO34,"=23")+COUNTIF($AP34,"=17")+COUNTIF($AQ34,"=14")+COUNTIF($AR34,"=19")+COUNTIF($AS34,"=17")+COUNTIF($AV34,"=12")+COUNTIF($AW34,"=12")</f>
        <v>9</v>
      </c>
      <c r="DX34" s="40">
        <f>COUNTIF($AX34,"=11")+COUNTIF($AY34,"=9")+COUNTIF($AZ34,"=15")+COUNTIF($BA34,"=16")+COUNTIF($BB34,"=8")+COUNTIF($BC34,"=10")+COUNTIF($BD34,"=10")+COUNTIF($BE34,"=8")+COUNTIF($BF34,"=10")+COUNTIF($BG34,"=10")</f>
        <v>10</v>
      </c>
      <c r="DY34" s="40">
        <f>COUNTIF($BH34,"=12")+COUNTIF($BI34,"=23")+COUNTIF($BJ34,"=23")+COUNTIF($BK34,"=15")+COUNTIF($BL34,"=10")+COUNTIF($BM34,"=12")+COUNTIF($BN34,"=12")+COUNTIF($BO34,"=16")+COUNTIF($BP34,"=8")+COUNTIF($BQ34,"=12")+COUNTIF($BR34,"=22")+COUNTIF($BS34,"=20")+COUNTIF($BT34,"=13")</f>
        <v>12</v>
      </c>
      <c r="DZ34" s="40">
        <f>COUNTIF($BU34,"=12")+COUNTIF($BV34,"=11")+COUNTIF($BW34,"=13")+COUNTIF($BX34,"=10")+COUNTIF($BY34,"=11")+COUNTIF($BZ34,"=12")+COUNTIF($CA34,"=12")</f>
        <v>6</v>
      </c>
      <c r="EA34" s="14" t="s">
        <v>862</v>
      </c>
      <c r="EB34" s="14" t="s">
        <v>863</v>
      </c>
      <c r="EC34" s="51"/>
    </row>
    <row r="35" spans="1:134" s="14" customFormat="1" x14ac:dyDescent="0.25">
      <c r="A35" s="43">
        <v>400621</v>
      </c>
      <c r="B35" s="26" t="s">
        <v>22</v>
      </c>
      <c r="C35" s="53" t="s">
        <v>344</v>
      </c>
      <c r="D35" s="147" t="s">
        <v>773</v>
      </c>
      <c r="E35" s="128" t="s">
        <v>12</v>
      </c>
      <c r="F35" s="14" t="s">
        <v>172</v>
      </c>
      <c r="G35" s="98">
        <v>43739</v>
      </c>
      <c r="H35" s="53">
        <v>1</v>
      </c>
      <c r="I35" s="2" t="s">
        <v>285</v>
      </c>
      <c r="J35" s="53" t="s">
        <v>803</v>
      </c>
      <c r="K35" s="158">
        <f>+COUNTIF($N35,"&lt;=21")+COUNTIF($AA35,"&lt;=9")+COUNTIF($AJ35,"&lt;=16")+COUNTIF($AN35,"&gt;=22")+COUNTIF($AP35,"&gt;=17")+COUNTIF($AQ35,"&lt;=14")+COUNTIF($AR35,"&gt;=19")+COUNTIF($BK35,"&lt;=15")+COUNTIF($BO35,"&gt;=16")+COUNTIF($BX35,"&lt;=10")</f>
        <v>10</v>
      </c>
      <c r="L35" s="106">
        <f>65-(+DU35+DV35+DW35+DX35+DY35+DZ35)</f>
        <v>6</v>
      </c>
      <c r="M35" s="139">
        <v>13</v>
      </c>
      <c r="N35" s="171">
        <v>21</v>
      </c>
      <c r="O35" s="139">
        <v>14</v>
      </c>
      <c r="P35" s="139">
        <v>11</v>
      </c>
      <c r="Q35" s="106">
        <v>12</v>
      </c>
      <c r="R35" s="121">
        <v>14</v>
      </c>
      <c r="S35" s="139">
        <v>12</v>
      </c>
      <c r="T35" s="139">
        <v>12</v>
      </c>
      <c r="U35" s="139">
        <v>12</v>
      </c>
      <c r="V35" s="139">
        <v>13</v>
      </c>
      <c r="W35" s="139">
        <v>13</v>
      </c>
      <c r="X35" s="139">
        <v>16</v>
      </c>
      <c r="Y35" s="139">
        <v>17</v>
      </c>
      <c r="Z35" s="115">
        <v>9</v>
      </c>
      <c r="AA35" s="108">
        <v>9</v>
      </c>
      <c r="AB35" s="139">
        <v>11</v>
      </c>
      <c r="AC35" s="139">
        <v>11</v>
      </c>
      <c r="AD35" s="139">
        <v>25</v>
      </c>
      <c r="AE35" s="139">
        <v>15</v>
      </c>
      <c r="AF35" s="139">
        <v>19</v>
      </c>
      <c r="AG35" s="139">
        <v>30</v>
      </c>
      <c r="AH35" s="121">
        <v>15</v>
      </c>
      <c r="AI35" s="115">
        <v>16</v>
      </c>
      <c r="AJ35" s="108">
        <v>16</v>
      </c>
      <c r="AK35" s="140">
        <v>18</v>
      </c>
      <c r="AL35" s="139">
        <v>11</v>
      </c>
      <c r="AM35" s="113">
        <v>11</v>
      </c>
      <c r="AN35" s="109">
        <v>22</v>
      </c>
      <c r="AO35" s="121">
        <v>23</v>
      </c>
      <c r="AP35" s="109">
        <v>18</v>
      </c>
      <c r="AQ35" s="110">
        <v>14</v>
      </c>
      <c r="AR35" s="109">
        <v>20</v>
      </c>
      <c r="AS35" s="139">
        <v>17</v>
      </c>
      <c r="AT35" s="115">
        <v>37</v>
      </c>
      <c r="AU35" s="115">
        <v>38</v>
      </c>
      <c r="AV35" s="113">
        <v>12</v>
      </c>
      <c r="AW35" s="139">
        <v>12</v>
      </c>
      <c r="AX35" s="139">
        <v>11</v>
      </c>
      <c r="AY35" s="139">
        <v>9</v>
      </c>
      <c r="AZ35" s="121">
        <v>15</v>
      </c>
      <c r="BA35" s="121">
        <v>16</v>
      </c>
      <c r="BB35" s="139">
        <v>8</v>
      </c>
      <c r="BC35" s="139">
        <v>10</v>
      </c>
      <c r="BD35" s="139">
        <v>10</v>
      </c>
      <c r="BE35" s="139">
        <v>8</v>
      </c>
      <c r="BF35" s="139">
        <v>10</v>
      </c>
      <c r="BG35" s="139">
        <v>10</v>
      </c>
      <c r="BH35" s="139">
        <v>12</v>
      </c>
      <c r="BI35" s="121">
        <v>23</v>
      </c>
      <c r="BJ35" s="121">
        <v>23</v>
      </c>
      <c r="BK35" s="110">
        <v>15</v>
      </c>
      <c r="BL35" s="139">
        <v>10</v>
      </c>
      <c r="BM35" s="139">
        <v>12</v>
      </c>
      <c r="BN35" s="139">
        <v>12</v>
      </c>
      <c r="BO35" s="109">
        <v>17</v>
      </c>
      <c r="BP35" s="139">
        <v>8</v>
      </c>
      <c r="BQ35" s="139">
        <v>12</v>
      </c>
      <c r="BR35" s="139">
        <v>22</v>
      </c>
      <c r="BS35" s="139">
        <v>20</v>
      </c>
      <c r="BT35" s="139">
        <v>13</v>
      </c>
      <c r="BU35" s="139">
        <v>12</v>
      </c>
      <c r="BV35" s="139">
        <v>11</v>
      </c>
      <c r="BW35" s="139">
        <v>13</v>
      </c>
      <c r="BX35" s="110">
        <v>10</v>
      </c>
      <c r="BY35" s="139">
        <v>11</v>
      </c>
      <c r="BZ35" s="139">
        <v>12</v>
      </c>
      <c r="CA35" s="139">
        <v>12</v>
      </c>
      <c r="CB35" s="71">
        <v>35</v>
      </c>
      <c r="CC35" s="71">
        <v>15</v>
      </c>
      <c r="CD35" s="71">
        <v>9</v>
      </c>
      <c r="CE35" s="71">
        <v>16</v>
      </c>
      <c r="CF35" s="71">
        <v>12</v>
      </c>
      <c r="CG35" s="71">
        <v>25</v>
      </c>
      <c r="CH35" s="71">
        <v>26</v>
      </c>
      <c r="CI35" s="71">
        <v>19</v>
      </c>
      <c r="CJ35" s="71">
        <v>12</v>
      </c>
      <c r="CK35" s="71">
        <v>11</v>
      </c>
      <c r="CL35" s="71">
        <v>14</v>
      </c>
      <c r="CM35" s="71">
        <v>12</v>
      </c>
      <c r="CN35" s="71">
        <v>12</v>
      </c>
      <c r="CO35" s="71">
        <v>9</v>
      </c>
      <c r="CP35" s="71">
        <v>13</v>
      </c>
      <c r="CQ35" s="71">
        <v>12</v>
      </c>
      <c r="CR35" s="71">
        <v>10</v>
      </c>
      <c r="CS35" s="71">
        <v>11</v>
      </c>
      <c r="CT35" s="71">
        <v>11</v>
      </c>
      <c r="CU35" s="71">
        <v>30</v>
      </c>
      <c r="CV35" s="71">
        <v>12</v>
      </c>
      <c r="CW35" s="71">
        <v>13</v>
      </c>
      <c r="CX35" s="71">
        <v>24</v>
      </c>
      <c r="CY35" s="71">
        <v>13</v>
      </c>
      <c r="CZ35" s="71">
        <v>10</v>
      </c>
      <c r="DA35" s="71">
        <v>10</v>
      </c>
      <c r="DB35" s="71">
        <v>19</v>
      </c>
      <c r="DC35" s="71">
        <v>15</v>
      </c>
      <c r="DD35" s="71">
        <v>17</v>
      </c>
      <c r="DE35" s="71">
        <v>13</v>
      </c>
      <c r="DF35" s="71">
        <v>25</v>
      </c>
      <c r="DG35" s="71">
        <v>15</v>
      </c>
      <c r="DH35" s="71">
        <v>11</v>
      </c>
      <c r="DI35" s="71">
        <v>15</v>
      </c>
      <c r="DJ35" s="71">
        <v>24</v>
      </c>
      <c r="DK35" s="71">
        <v>12</v>
      </c>
      <c r="DL35" s="71">
        <v>23</v>
      </c>
      <c r="DM35" s="71">
        <v>18</v>
      </c>
      <c r="DN35" s="71">
        <v>10</v>
      </c>
      <c r="DO35" s="71">
        <v>14</v>
      </c>
      <c r="DP35" s="71">
        <v>17</v>
      </c>
      <c r="DQ35" s="71">
        <v>9</v>
      </c>
      <c r="DR35" s="71">
        <v>12</v>
      </c>
      <c r="DS35" s="71">
        <v>11</v>
      </c>
      <c r="DT35" s="144">
        <f>(2.71828^(-492.8857+59.0795*K35+7.224*L35))/(1+(2.71828^(-492.8857+59.0795*K35+7.224*L35)))</f>
        <v>1</v>
      </c>
      <c r="DU35" s="40">
        <f>COUNTIF($M35,"=13")+COUNTIF($N35,"=21")+COUNTIF($O35,"=14")+COUNTIF($P35,"=11")+COUNTIF($Q35,"=11")+COUNTIF($R35,"=14")+COUNTIF($S35,"=12")+COUNTIF($T35,"=12")+COUNTIF($U35,"=12")+COUNTIF($V35,"=13")+COUNTIF($W35,"=13")+COUNTIF($X35,"=16")</f>
        <v>11</v>
      </c>
      <c r="DV35" s="40">
        <f>COUNTIF($Y35,"=17")+COUNTIF($Z35,"=9")+COUNTIF($AA35,"=9")+COUNTIF($AB35,"=11")+COUNTIF($AC35,"=11")+COUNTIF($AD35,"=25")+COUNTIF($AE35,"=15")+COUNTIF($AF35,"=19")+COUNTIF($AG35,"=30")+COUNTIF($AH35,"=15")+COUNTIF($AI35,"=15")+COUNTIF($AJ35,"=16")+COUNTIF($AK35,"=17")</f>
        <v>11</v>
      </c>
      <c r="DW35" s="40">
        <f>COUNTIF($AL35,"=11")+COUNTIF($AM35,"=11")+COUNTIF($AN35,"=22")+COUNTIF($AO35,"=23")+COUNTIF($AP35,"=17")+COUNTIF($AQ35,"=14")+COUNTIF($AR35,"=19")+COUNTIF($AS35,"=17")+COUNTIF($AV35,"=12")+COUNTIF($AW35,"=12")</f>
        <v>8</v>
      </c>
      <c r="DX35" s="40">
        <f>COUNTIF($AX35,"=11")+COUNTIF($AY35,"=9")+COUNTIF($AZ35,"=15")+COUNTIF($BA35,"=16")+COUNTIF($BB35,"=8")+COUNTIF($BC35,"=10")+COUNTIF($BD35,"=10")+COUNTIF($BE35,"=8")+COUNTIF($BF35,"=10")+COUNTIF($BG35,"=10")</f>
        <v>10</v>
      </c>
      <c r="DY35" s="40">
        <f>COUNTIF($BH35,"=12")+COUNTIF($BI35,"=23")+COUNTIF($BJ35,"=23")+COUNTIF($BK35,"=15")+COUNTIF($BL35,"=10")+COUNTIF($BM35,"=12")+COUNTIF($BN35,"=12")+COUNTIF($BO35,"=16")+COUNTIF($BP35,"=8")+COUNTIF($BQ35,"=12")+COUNTIF($BR35,"=22")+COUNTIF($BS35,"=20")+COUNTIF($BT35,"=13")</f>
        <v>12</v>
      </c>
      <c r="DZ35" s="40">
        <f>COUNTIF($BU35,"=12")+COUNTIF($BV35,"=11")+COUNTIF($BW35,"=13")+COUNTIF($BX35,"=10")+COUNTIF($BY35,"=11")+COUNTIF($BZ35,"=12")+COUNTIF($CA35,"=12")</f>
        <v>7</v>
      </c>
      <c r="EA35" s="2" t="s">
        <v>22</v>
      </c>
      <c r="EB35" s="20" t="s">
        <v>345</v>
      </c>
      <c r="EC35" s="51"/>
    </row>
    <row r="36" spans="1:134" s="14" customFormat="1" x14ac:dyDescent="0.25">
      <c r="A36" s="20" t="s">
        <v>266</v>
      </c>
      <c r="B36" s="53" t="s">
        <v>22</v>
      </c>
      <c r="C36" s="53" t="s">
        <v>344</v>
      </c>
      <c r="D36" s="147" t="s">
        <v>773</v>
      </c>
      <c r="E36" s="20" t="s">
        <v>12</v>
      </c>
      <c r="F36" s="14" t="s">
        <v>172</v>
      </c>
      <c r="G36" s="98">
        <v>43739</v>
      </c>
      <c r="H36" s="53">
        <v>1</v>
      </c>
      <c r="I36" s="2" t="s">
        <v>285</v>
      </c>
      <c r="J36" s="53" t="s">
        <v>803</v>
      </c>
      <c r="K36" s="158">
        <f>+COUNTIF($N36,"&lt;=21")+COUNTIF($AA36,"&lt;=9")+COUNTIF($AJ36,"&lt;=16")+COUNTIF($AN36,"&gt;=22")+COUNTIF($AP36,"&gt;=17")+COUNTIF($AQ36,"&lt;=14")+COUNTIF($AR36,"&gt;=19")+COUNTIF($BK36,"&lt;=15")+COUNTIF($BO36,"&gt;=16")+COUNTIF($BX36,"&lt;=10")</f>
        <v>10</v>
      </c>
      <c r="L36" s="106">
        <f>65-(+DU36+DV36+DW36+DX36+DY36+DZ36)</f>
        <v>6</v>
      </c>
      <c r="M36" s="113">
        <v>13</v>
      </c>
      <c r="N36" s="103">
        <v>21</v>
      </c>
      <c r="O36" s="113">
        <v>14</v>
      </c>
      <c r="P36" s="113">
        <v>11</v>
      </c>
      <c r="Q36" s="104">
        <v>12</v>
      </c>
      <c r="R36" s="114">
        <v>14</v>
      </c>
      <c r="S36" s="113">
        <v>12</v>
      </c>
      <c r="T36" s="113">
        <v>12</v>
      </c>
      <c r="U36" s="113">
        <v>12</v>
      </c>
      <c r="V36" s="113">
        <v>13</v>
      </c>
      <c r="W36" s="113">
        <v>13</v>
      </c>
      <c r="X36" s="113">
        <v>16</v>
      </c>
      <c r="Y36" s="113">
        <v>17</v>
      </c>
      <c r="Z36" s="115">
        <v>9</v>
      </c>
      <c r="AA36" s="108">
        <v>9</v>
      </c>
      <c r="AB36" s="113">
        <v>11</v>
      </c>
      <c r="AC36" s="113">
        <v>11</v>
      </c>
      <c r="AD36" s="113">
        <v>25</v>
      </c>
      <c r="AE36" s="113">
        <v>15</v>
      </c>
      <c r="AF36" s="113">
        <v>19</v>
      </c>
      <c r="AG36" s="113">
        <v>30</v>
      </c>
      <c r="AH36" s="121">
        <v>15</v>
      </c>
      <c r="AI36" s="115">
        <v>16</v>
      </c>
      <c r="AJ36" s="108">
        <v>16</v>
      </c>
      <c r="AK36" s="140">
        <v>18</v>
      </c>
      <c r="AL36" s="113">
        <v>11</v>
      </c>
      <c r="AM36" s="113">
        <v>11</v>
      </c>
      <c r="AN36" s="105">
        <v>22</v>
      </c>
      <c r="AO36" s="114">
        <v>23</v>
      </c>
      <c r="AP36" s="105">
        <v>18</v>
      </c>
      <c r="AQ36" s="101">
        <v>14</v>
      </c>
      <c r="AR36" s="105">
        <v>20</v>
      </c>
      <c r="AS36" s="113">
        <v>17</v>
      </c>
      <c r="AT36" s="121">
        <v>37</v>
      </c>
      <c r="AU36" s="121">
        <v>38</v>
      </c>
      <c r="AV36" s="113">
        <v>12</v>
      </c>
      <c r="AW36" s="113">
        <v>12</v>
      </c>
      <c r="AX36" s="113">
        <v>11</v>
      </c>
      <c r="AY36" s="113">
        <v>9</v>
      </c>
      <c r="AZ36" s="114">
        <v>15</v>
      </c>
      <c r="BA36" s="114">
        <v>16</v>
      </c>
      <c r="BB36" s="113">
        <v>8</v>
      </c>
      <c r="BC36" s="113">
        <v>10</v>
      </c>
      <c r="BD36" s="113">
        <v>10</v>
      </c>
      <c r="BE36" s="113">
        <v>8</v>
      </c>
      <c r="BF36" s="113">
        <v>10</v>
      </c>
      <c r="BG36" s="113">
        <v>10</v>
      </c>
      <c r="BH36" s="113">
        <v>12</v>
      </c>
      <c r="BI36" s="114">
        <v>23</v>
      </c>
      <c r="BJ36" s="114">
        <v>23</v>
      </c>
      <c r="BK36" s="101">
        <v>15</v>
      </c>
      <c r="BL36" s="113">
        <v>10</v>
      </c>
      <c r="BM36" s="113">
        <v>12</v>
      </c>
      <c r="BN36" s="113">
        <v>12</v>
      </c>
      <c r="BO36" s="105">
        <v>17</v>
      </c>
      <c r="BP36" s="113">
        <v>8</v>
      </c>
      <c r="BQ36" s="113">
        <v>12</v>
      </c>
      <c r="BR36" s="113">
        <v>22</v>
      </c>
      <c r="BS36" s="113">
        <v>20</v>
      </c>
      <c r="BT36" s="113">
        <v>13</v>
      </c>
      <c r="BU36" s="113">
        <v>12</v>
      </c>
      <c r="BV36" s="113">
        <v>11</v>
      </c>
      <c r="BW36" s="113">
        <v>13</v>
      </c>
      <c r="BX36" s="101">
        <v>10</v>
      </c>
      <c r="BY36" s="113">
        <v>11</v>
      </c>
      <c r="BZ36" s="113">
        <v>12</v>
      </c>
      <c r="CA36" s="113">
        <v>12</v>
      </c>
      <c r="CB36" s="71">
        <v>35</v>
      </c>
      <c r="CC36" s="71">
        <v>15</v>
      </c>
      <c r="CD36" s="71">
        <v>9</v>
      </c>
      <c r="CE36" s="71">
        <v>16</v>
      </c>
      <c r="CF36" s="71">
        <v>12</v>
      </c>
      <c r="CG36" s="71">
        <v>25</v>
      </c>
      <c r="CH36" s="71">
        <v>26</v>
      </c>
      <c r="CI36" s="71">
        <v>19</v>
      </c>
      <c r="CJ36" s="71">
        <v>12</v>
      </c>
      <c r="CK36" s="71">
        <v>11</v>
      </c>
      <c r="CL36" s="71">
        <v>14</v>
      </c>
      <c r="CM36" s="71">
        <v>12</v>
      </c>
      <c r="CN36" s="71">
        <v>12</v>
      </c>
      <c r="CO36" s="71">
        <v>9</v>
      </c>
      <c r="CP36" s="71">
        <v>13</v>
      </c>
      <c r="CQ36" s="71">
        <v>12</v>
      </c>
      <c r="CR36" s="71">
        <v>10</v>
      </c>
      <c r="CS36" s="71">
        <v>11</v>
      </c>
      <c r="CT36" s="71">
        <v>11</v>
      </c>
      <c r="CU36" s="71">
        <v>30</v>
      </c>
      <c r="CV36" s="71">
        <v>12</v>
      </c>
      <c r="CW36" s="71">
        <v>13</v>
      </c>
      <c r="CX36" s="71">
        <v>24</v>
      </c>
      <c r="CY36" s="71">
        <v>13</v>
      </c>
      <c r="CZ36" s="71">
        <v>10</v>
      </c>
      <c r="DA36" s="71">
        <v>10</v>
      </c>
      <c r="DB36" s="71">
        <v>19</v>
      </c>
      <c r="DC36" s="71">
        <v>15</v>
      </c>
      <c r="DD36" s="71">
        <v>17</v>
      </c>
      <c r="DE36" s="71">
        <v>13</v>
      </c>
      <c r="DF36" s="71">
        <v>25</v>
      </c>
      <c r="DG36" s="71">
        <v>15</v>
      </c>
      <c r="DH36" s="71">
        <v>11</v>
      </c>
      <c r="DI36" s="71">
        <v>15</v>
      </c>
      <c r="DJ36" s="71">
        <v>24</v>
      </c>
      <c r="DK36" s="71">
        <v>12</v>
      </c>
      <c r="DL36" s="71">
        <v>23</v>
      </c>
      <c r="DM36" s="71">
        <v>18</v>
      </c>
      <c r="DN36" s="71">
        <v>10</v>
      </c>
      <c r="DO36" s="71">
        <v>14</v>
      </c>
      <c r="DP36" s="71">
        <v>17</v>
      </c>
      <c r="DQ36" s="71">
        <v>9</v>
      </c>
      <c r="DR36" s="71">
        <v>12</v>
      </c>
      <c r="DS36" s="71">
        <v>11</v>
      </c>
      <c r="DT36" s="144">
        <f>(2.71828^(-492.8857+59.0795*K36+7.224*L36))/(1+(2.71828^(-492.8857+59.0795*K36+7.224*L36)))</f>
        <v>1</v>
      </c>
      <c r="DU36" s="40">
        <f>COUNTIF($M36,"=13")+COUNTIF($N36,"=21")+COUNTIF($O36,"=14")+COUNTIF($P36,"=11")+COUNTIF($Q36,"=11")+COUNTIF($R36,"=14")+COUNTIF($S36,"=12")+COUNTIF($T36,"=12")+COUNTIF($U36,"=12")+COUNTIF($V36,"=13")+COUNTIF($W36,"=13")+COUNTIF($X36,"=16")</f>
        <v>11</v>
      </c>
      <c r="DV36" s="40">
        <f>COUNTIF($Y36,"=17")+COUNTIF($Z36,"=9")+COUNTIF($AA36,"=9")+COUNTIF($AB36,"=11")+COUNTIF($AC36,"=11")+COUNTIF($AD36,"=25")+COUNTIF($AE36,"=15")+COUNTIF($AF36,"=19")+COUNTIF($AG36,"=30")+COUNTIF($AH36,"=15")+COUNTIF($AI36,"=15")+COUNTIF($AJ36,"=16")+COUNTIF($AK36,"=17")</f>
        <v>11</v>
      </c>
      <c r="DW36" s="40">
        <f>COUNTIF($AL36,"=11")+COUNTIF($AM36,"=11")+COUNTIF($AN36,"=22")+COUNTIF($AO36,"=23")+COUNTIF($AP36,"=17")+COUNTIF($AQ36,"=14")+COUNTIF($AR36,"=19")+COUNTIF($AS36,"=17")+COUNTIF($AV36,"=12")+COUNTIF($AW36,"=12")</f>
        <v>8</v>
      </c>
      <c r="DX36" s="40">
        <f>COUNTIF($AX36,"=11")+COUNTIF($AY36,"=9")+COUNTIF($AZ36,"=15")+COUNTIF($BA36,"=16")+COUNTIF($BB36,"=8")+COUNTIF($BC36,"=10")+COUNTIF($BD36,"=10")+COUNTIF($BE36,"=8")+COUNTIF($BF36,"=10")+COUNTIF($BG36,"=10")</f>
        <v>10</v>
      </c>
      <c r="DY36" s="40">
        <f>COUNTIF($BH36,"=12")+COUNTIF($BI36,"=23")+COUNTIF($BJ36,"=23")+COUNTIF($BK36,"=15")+COUNTIF($BL36,"=10")+COUNTIF($BM36,"=12")+COUNTIF($BN36,"=12")+COUNTIF($BO36,"=16")+COUNTIF($BP36,"=8")+COUNTIF($BQ36,"=12")+COUNTIF($BR36,"=22")+COUNTIF($BS36,"=20")+COUNTIF($BT36,"=13")</f>
        <v>12</v>
      </c>
      <c r="DZ36" s="40">
        <f>COUNTIF($BU36,"=12")+COUNTIF($BV36,"=11")+COUNTIF($BW36,"=13")+COUNTIF($BX36,"=10")+COUNTIF($BY36,"=11")+COUNTIF($BZ36,"=12")+COUNTIF($CA36,"=12")</f>
        <v>7</v>
      </c>
      <c r="EA36" s="2" t="s">
        <v>0</v>
      </c>
      <c r="EB36" s="20" t="s">
        <v>421</v>
      </c>
      <c r="EC36" s="51"/>
    </row>
    <row r="37" spans="1:134" s="14" customFormat="1" ht="14.25" x14ac:dyDescent="0.2">
      <c r="A37" s="20">
        <v>404565</v>
      </c>
      <c r="B37" s="53" t="s">
        <v>129</v>
      </c>
      <c r="C37" s="20" t="s">
        <v>317</v>
      </c>
      <c r="D37" s="147" t="s">
        <v>767</v>
      </c>
      <c r="E37" s="20" t="s">
        <v>12</v>
      </c>
      <c r="F37" s="2" t="s">
        <v>172</v>
      </c>
      <c r="G37" s="98">
        <v>43739</v>
      </c>
      <c r="H37" s="53">
        <v>1</v>
      </c>
      <c r="I37" s="2" t="s">
        <v>285</v>
      </c>
      <c r="J37" s="53" t="s">
        <v>797</v>
      </c>
      <c r="K37" s="158">
        <f>+COUNTIF($N37,"&lt;=21")+COUNTIF($AA37,"&lt;=9")+COUNTIF($AJ37,"&lt;=16")+COUNTIF($AN37,"&gt;=22")+COUNTIF($AP37,"&gt;=17")+COUNTIF($AQ37,"&lt;=14")+COUNTIF($AR37,"&gt;=19")+COUNTIF($BK37,"&lt;=15")+COUNTIF($BO37,"&gt;=16")+COUNTIF($BX37,"&lt;=10")</f>
        <v>10</v>
      </c>
      <c r="L37" s="106">
        <f>65-(+DU37+DV37+DW37+DX37+DY37+DZ37)</f>
        <v>8</v>
      </c>
      <c r="M37" s="139">
        <v>13</v>
      </c>
      <c r="N37" s="103">
        <v>21</v>
      </c>
      <c r="O37" s="139">
        <v>14</v>
      </c>
      <c r="P37" s="139">
        <v>11</v>
      </c>
      <c r="Q37" s="121">
        <v>11</v>
      </c>
      <c r="R37" s="121">
        <v>14</v>
      </c>
      <c r="S37" s="139">
        <v>12</v>
      </c>
      <c r="T37" s="139">
        <v>12</v>
      </c>
      <c r="U37" s="104">
        <v>13</v>
      </c>
      <c r="V37" s="113">
        <v>13</v>
      </c>
      <c r="W37" s="139">
        <v>13</v>
      </c>
      <c r="X37" s="158">
        <v>17</v>
      </c>
      <c r="Y37" s="139">
        <v>17</v>
      </c>
      <c r="Z37" s="115">
        <v>9</v>
      </c>
      <c r="AA37" s="108">
        <v>9</v>
      </c>
      <c r="AB37" s="139">
        <v>11</v>
      </c>
      <c r="AC37" s="139">
        <v>11</v>
      </c>
      <c r="AD37" s="113">
        <v>25</v>
      </c>
      <c r="AE37" s="139">
        <v>15</v>
      </c>
      <c r="AF37" s="139">
        <v>19</v>
      </c>
      <c r="AG37" s="158">
        <v>31</v>
      </c>
      <c r="AH37" s="121">
        <v>15</v>
      </c>
      <c r="AI37" s="115">
        <v>15</v>
      </c>
      <c r="AJ37" s="108">
        <v>16</v>
      </c>
      <c r="AK37" s="115">
        <v>17</v>
      </c>
      <c r="AL37" s="101">
        <v>10</v>
      </c>
      <c r="AM37" s="113">
        <v>11</v>
      </c>
      <c r="AN37" s="105">
        <v>22</v>
      </c>
      <c r="AO37" s="121">
        <v>23</v>
      </c>
      <c r="AP37" s="104">
        <v>17</v>
      </c>
      <c r="AQ37" s="101">
        <v>14</v>
      </c>
      <c r="AR37" s="104">
        <v>19</v>
      </c>
      <c r="AS37" s="139">
        <v>17</v>
      </c>
      <c r="AT37" s="121">
        <v>38</v>
      </c>
      <c r="AU37" s="115">
        <v>38</v>
      </c>
      <c r="AV37" s="139">
        <v>12</v>
      </c>
      <c r="AW37" s="139">
        <v>12</v>
      </c>
      <c r="AX37" s="139">
        <v>11</v>
      </c>
      <c r="AY37" s="139">
        <v>9</v>
      </c>
      <c r="AZ37" s="121">
        <v>15</v>
      </c>
      <c r="BA37" s="121">
        <v>16</v>
      </c>
      <c r="BB37" s="139">
        <v>8</v>
      </c>
      <c r="BC37" s="139">
        <v>10</v>
      </c>
      <c r="BD37" s="139">
        <v>10</v>
      </c>
      <c r="BE37" s="139">
        <v>8</v>
      </c>
      <c r="BF37" s="139">
        <v>10</v>
      </c>
      <c r="BG37" s="163">
        <v>11</v>
      </c>
      <c r="BH37" s="139">
        <v>12</v>
      </c>
      <c r="BI37" s="121">
        <v>23</v>
      </c>
      <c r="BJ37" s="121">
        <v>23</v>
      </c>
      <c r="BK37" s="101">
        <v>15</v>
      </c>
      <c r="BL37" s="139">
        <v>10</v>
      </c>
      <c r="BM37" s="139">
        <v>12</v>
      </c>
      <c r="BN37" s="139">
        <v>12</v>
      </c>
      <c r="BO37" s="105">
        <v>17</v>
      </c>
      <c r="BP37" s="139">
        <v>8</v>
      </c>
      <c r="BQ37" s="104">
        <v>13</v>
      </c>
      <c r="BR37" s="163">
        <v>23</v>
      </c>
      <c r="BS37" s="139">
        <v>20</v>
      </c>
      <c r="BT37" s="139">
        <v>13</v>
      </c>
      <c r="BU37" s="139">
        <v>12</v>
      </c>
      <c r="BV37" s="139">
        <v>11</v>
      </c>
      <c r="BW37" s="139">
        <v>13</v>
      </c>
      <c r="BX37" s="101">
        <v>10</v>
      </c>
      <c r="BY37" s="139">
        <v>11</v>
      </c>
      <c r="BZ37" s="139">
        <v>12</v>
      </c>
      <c r="CA37" s="139">
        <v>12</v>
      </c>
      <c r="CB37" s="71">
        <v>35</v>
      </c>
      <c r="CC37" s="71">
        <v>15</v>
      </c>
      <c r="CD37" s="71">
        <v>9</v>
      </c>
      <c r="CE37" s="71">
        <v>16</v>
      </c>
      <c r="CF37" s="71">
        <v>12</v>
      </c>
      <c r="CG37" s="71">
        <v>25</v>
      </c>
      <c r="CH37" s="71">
        <v>26</v>
      </c>
      <c r="CI37" s="71">
        <v>19</v>
      </c>
      <c r="CJ37" s="71">
        <v>12</v>
      </c>
      <c r="CK37" s="71">
        <v>11</v>
      </c>
      <c r="CL37" s="71">
        <v>14</v>
      </c>
      <c r="CM37" s="71">
        <v>12</v>
      </c>
      <c r="CN37" s="71">
        <v>12</v>
      </c>
      <c r="CO37" s="71">
        <v>9</v>
      </c>
      <c r="CP37" s="71">
        <v>13</v>
      </c>
      <c r="CQ37" s="71">
        <v>12</v>
      </c>
      <c r="CR37" s="71">
        <v>10</v>
      </c>
      <c r="CS37" s="71">
        <v>11</v>
      </c>
      <c r="CT37" s="71">
        <v>11</v>
      </c>
      <c r="CU37" s="71">
        <v>30</v>
      </c>
      <c r="CV37" s="71">
        <v>12</v>
      </c>
      <c r="CW37" s="71">
        <v>13</v>
      </c>
      <c r="CX37" s="71">
        <v>24</v>
      </c>
      <c r="CY37" s="71">
        <v>13</v>
      </c>
      <c r="CZ37" s="71">
        <v>10</v>
      </c>
      <c r="DA37" s="71">
        <v>10</v>
      </c>
      <c r="DB37" s="71">
        <v>20</v>
      </c>
      <c r="DC37" s="71">
        <v>15</v>
      </c>
      <c r="DD37" s="71">
        <v>18</v>
      </c>
      <c r="DE37" s="71">
        <v>13</v>
      </c>
      <c r="DF37" s="71">
        <v>24</v>
      </c>
      <c r="DG37" s="71">
        <v>15</v>
      </c>
      <c r="DH37" s="71">
        <v>11</v>
      </c>
      <c r="DI37" s="71">
        <v>15</v>
      </c>
      <c r="DJ37" s="71">
        <v>24</v>
      </c>
      <c r="DK37" s="71">
        <v>12</v>
      </c>
      <c r="DL37" s="71">
        <v>23</v>
      </c>
      <c r="DM37" s="71">
        <v>18</v>
      </c>
      <c r="DN37" s="71">
        <v>10</v>
      </c>
      <c r="DO37" s="71">
        <v>14</v>
      </c>
      <c r="DP37" s="71">
        <v>17</v>
      </c>
      <c r="DQ37" s="71">
        <v>9</v>
      </c>
      <c r="DR37" s="71">
        <v>12</v>
      </c>
      <c r="DS37" s="71">
        <v>11</v>
      </c>
      <c r="DT37" s="144">
        <f>(2.71828^(-492.8857+59.0795*K37+7.224*L37))/(1+(2.71828^(-492.8857+59.0795*K37+7.224*L37)))</f>
        <v>1</v>
      </c>
      <c r="DU37" s="40">
        <f>COUNTIF($M37,"=13")+COUNTIF($N37,"=21")+COUNTIF($O37,"=14")+COUNTIF($P37,"=11")+COUNTIF($Q37,"=11")+COUNTIF($R37,"=14")+COUNTIF($S37,"=12")+COUNTIF($T37,"=12")+COUNTIF($U37,"=12")+COUNTIF($V37,"=13")+COUNTIF($W37,"=13")+COUNTIF($X37,"=16")</f>
        <v>10</v>
      </c>
      <c r="DV37" s="40">
        <f>COUNTIF($Y37,"=17")+COUNTIF($Z37,"=9")+COUNTIF($AA37,"=9")+COUNTIF($AB37,"=11")+COUNTIF($AC37,"=11")+COUNTIF($AD37,"=25")+COUNTIF($AE37,"=15")+COUNTIF($AF37,"=19")+COUNTIF($AG37,"=30")+COUNTIF($AH37,"=15")+COUNTIF($AI37,"=15")+COUNTIF($AJ37,"=16")+COUNTIF($AK37,"=17")</f>
        <v>12</v>
      </c>
      <c r="DW37" s="40">
        <f>COUNTIF($AL37,"=11")+COUNTIF($AM37,"=11")+COUNTIF($AN37,"=22")+COUNTIF($AO37,"=23")+COUNTIF($AP37,"=17")+COUNTIF($AQ37,"=14")+COUNTIF($AR37,"=19")+COUNTIF($AS37,"=17")+COUNTIF($AV37,"=12")+COUNTIF($AW37,"=12")</f>
        <v>9</v>
      </c>
      <c r="DX37" s="40">
        <f>COUNTIF($AX37,"=11")+COUNTIF($AY37,"=9")+COUNTIF($AZ37,"=15")+COUNTIF($BA37,"=16")+COUNTIF($BB37,"=8")+COUNTIF($BC37,"=10")+COUNTIF($BD37,"=10")+COUNTIF($BE37,"=8")+COUNTIF($BF37,"=10")+COUNTIF($BG37,"=10")</f>
        <v>9</v>
      </c>
      <c r="DY37" s="40">
        <f>COUNTIF($BH37,"=12")+COUNTIF($BI37,"=23")+COUNTIF($BJ37,"=23")+COUNTIF($BK37,"=15")+COUNTIF($BL37,"=10")+COUNTIF($BM37,"=12")+COUNTIF($BN37,"=12")+COUNTIF($BO37,"=16")+COUNTIF($BP37,"=8")+COUNTIF($BQ37,"=12")+COUNTIF($BR37,"=22")+COUNTIF($BS37,"=20")+COUNTIF($BT37,"=13")</f>
        <v>10</v>
      </c>
      <c r="DZ37" s="40">
        <f>COUNTIF($BU37,"=12")+COUNTIF($BV37,"=11")+COUNTIF($BW37,"=13")+COUNTIF($BX37,"=10")+COUNTIF($BY37,"=11")+COUNTIF($BZ37,"=12")+COUNTIF($CA37,"=12")</f>
        <v>7</v>
      </c>
      <c r="EA37" s="2" t="s">
        <v>129</v>
      </c>
      <c r="EB37" s="20" t="s">
        <v>423</v>
      </c>
    </row>
    <row r="38" spans="1:134" s="13" customFormat="1" x14ac:dyDescent="0.25">
      <c r="A38" s="134">
        <v>512535</v>
      </c>
      <c r="B38" s="35" t="s">
        <v>29</v>
      </c>
      <c r="C38" s="20" t="s">
        <v>317</v>
      </c>
      <c r="D38" s="147" t="s">
        <v>767</v>
      </c>
      <c r="E38" s="26" t="s">
        <v>12</v>
      </c>
      <c r="F38" s="100" t="s">
        <v>58</v>
      </c>
      <c r="G38" s="46">
        <v>42874.962500000001</v>
      </c>
      <c r="H38" s="53">
        <v>1</v>
      </c>
      <c r="I38" s="20" t="s">
        <v>230</v>
      </c>
      <c r="J38" s="53" t="s">
        <v>797</v>
      </c>
      <c r="K38" s="158">
        <f>+COUNTIF($N38,"&lt;=21")+COUNTIF($AA38,"&lt;=9")+COUNTIF($AJ38,"&lt;=16")+COUNTIF($AN38,"&gt;=22")+COUNTIF($AP38,"&gt;=17")+COUNTIF($AQ38,"&lt;=14")+COUNTIF($AR38,"&gt;=19")+COUNTIF($BK38,"&lt;=15")+COUNTIF($BO38,"&gt;=16")+COUNTIF($BX38,"&lt;=10")</f>
        <v>9</v>
      </c>
      <c r="L38" s="106">
        <f>65-(+DU38+DV38+DW38+DX38+DY38+DZ38)</f>
        <v>3</v>
      </c>
      <c r="M38" s="59">
        <v>13</v>
      </c>
      <c r="N38" s="103">
        <v>21</v>
      </c>
      <c r="O38" s="59">
        <v>14</v>
      </c>
      <c r="P38" s="59">
        <v>11</v>
      </c>
      <c r="Q38" s="59">
        <v>11</v>
      </c>
      <c r="R38" s="59">
        <v>14</v>
      </c>
      <c r="S38" s="59">
        <v>12</v>
      </c>
      <c r="T38" s="59">
        <v>12</v>
      </c>
      <c r="U38" s="59">
        <v>12</v>
      </c>
      <c r="V38" s="59">
        <v>13</v>
      </c>
      <c r="W38" s="59">
        <v>13</v>
      </c>
      <c r="X38" s="59">
        <v>16</v>
      </c>
      <c r="Y38" s="59">
        <v>17</v>
      </c>
      <c r="Z38" s="63">
        <v>9</v>
      </c>
      <c r="AA38" s="108">
        <v>9</v>
      </c>
      <c r="AB38" s="59">
        <v>11</v>
      </c>
      <c r="AC38" s="59">
        <v>11</v>
      </c>
      <c r="AD38" s="59">
        <v>25</v>
      </c>
      <c r="AE38" s="59">
        <v>15</v>
      </c>
      <c r="AF38" s="59">
        <v>19</v>
      </c>
      <c r="AG38" s="59">
        <v>30</v>
      </c>
      <c r="AH38" s="59">
        <v>15</v>
      </c>
      <c r="AI38" s="63">
        <v>15</v>
      </c>
      <c r="AJ38" s="108">
        <v>16</v>
      </c>
      <c r="AK38" s="63">
        <v>17</v>
      </c>
      <c r="AL38" s="101">
        <v>10</v>
      </c>
      <c r="AM38" s="45">
        <v>11</v>
      </c>
      <c r="AN38" s="105">
        <v>22</v>
      </c>
      <c r="AO38" s="59">
        <v>23</v>
      </c>
      <c r="AP38" s="105">
        <v>18</v>
      </c>
      <c r="AQ38" s="101">
        <v>14</v>
      </c>
      <c r="AR38" s="59">
        <v>18</v>
      </c>
      <c r="AS38" s="59">
        <v>17</v>
      </c>
      <c r="AT38" s="59">
        <v>39</v>
      </c>
      <c r="AU38" s="63">
        <v>40</v>
      </c>
      <c r="AV38" s="45">
        <v>12</v>
      </c>
      <c r="AW38" s="59">
        <v>12</v>
      </c>
      <c r="AX38" s="59">
        <v>11</v>
      </c>
      <c r="AY38" s="59">
        <v>9</v>
      </c>
      <c r="AZ38" s="59">
        <v>15</v>
      </c>
      <c r="BA38" s="59">
        <v>16</v>
      </c>
      <c r="BB38" s="59">
        <v>8</v>
      </c>
      <c r="BC38" s="59">
        <v>10</v>
      </c>
      <c r="BD38" s="59">
        <v>10</v>
      </c>
      <c r="BE38" s="59">
        <v>8</v>
      </c>
      <c r="BF38" s="59">
        <v>10</v>
      </c>
      <c r="BG38" s="59">
        <v>10</v>
      </c>
      <c r="BH38" s="59">
        <v>12</v>
      </c>
      <c r="BI38" s="59">
        <v>23</v>
      </c>
      <c r="BJ38" s="59">
        <v>23</v>
      </c>
      <c r="BK38" s="101">
        <v>15</v>
      </c>
      <c r="BL38" s="59">
        <v>10</v>
      </c>
      <c r="BM38" s="59">
        <v>12</v>
      </c>
      <c r="BN38" s="59">
        <v>12</v>
      </c>
      <c r="BO38" s="104">
        <v>16</v>
      </c>
      <c r="BP38" s="59">
        <v>8</v>
      </c>
      <c r="BQ38" s="59">
        <v>12</v>
      </c>
      <c r="BR38" s="59">
        <v>22</v>
      </c>
      <c r="BS38" s="59">
        <v>20</v>
      </c>
      <c r="BT38" s="59">
        <v>13</v>
      </c>
      <c r="BU38" s="59">
        <v>12</v>
      </c>
      <c r="BV38" s="59">
        <v>11</v>
      </c>
      <c r="BW38" s="59">
        <v>13</v>
      </c>
      <c r="BX38" s="101">
        <v>10</v>
      </c>
      <c r="BY38" s="59">
        <v>11</v>
      </c>
      <c r="BZ38" s="59">
        <v>12</v>
      </c>
      <c r="CA38" s="59">
        <v>12</v>
      </c>
      <c r="CB38" s="62" t="s">
        <v>0</v>
      </c>
      <c r="CC38" s="62" t="s">
        <v>0</v>
      </c>
      <c r="CD38" s="62" t="s">
        <v>0</v>
      </c>
      <c r="CE38" s="62" t="s">
        <v>0</v>
      </c>
      <c r="CF38" s="62" t="s">
        <v>0</v>
      </c>
      <c r="CG38" s="62" t="s">
        <v>0</v>
      </c>
      <c r="CH38" s="62" t="s">
        <v>0</v>
      </c>
      <c r="CI38" s="62" t="s">
        <v>0</v>
      </c>
      <c r="CJ38" s="62" t="s">
        <v>0</v>
      </c>
      <c r="CK38" s="62" t="s">
        <v>0</v>
      </c>
      <c r="CL38" s="62" t="s">
        <v>0</v>
      </c>
      <c r="CM38" s="62" t="s">
        <v>0</v>
      </c>
      <c r="CN38" s="62" t="s">
        <v>0</v>
      </c>
      <c r="CO38" s="62" t="s">
        <v>0</v>
      </c>
      <c r="CP38" s="62" t="s">
        <v>0</v>
      </c>
      <c r="CQ38" s="62" t="s">
        <v>0</v>
      </c>
      <c r="CR38" s="62" t="s">
        <v>0</v>
      </c>
      <c r="CS38" s="62" t="s">
        <v>0</v>
      </c>
      <c r="CT38" s="62" t="s">
        <v>0</v>
      </c>
      <c r="CU38" s="62" t="s">
        <v>0</v>
      </c>
      <c r="CV38" s="62" t="s">
        <v>0</v>
      </c>
      <c r="CW38" s="62" t="s">
        <v>0</v>
      </c>
      <c r="CX38" s="62" t="s">
        <v>0</v>
      </c>
      <c r="CY38" s="62" t="s">
        <v>0</v>
      </c>
      <c r="CZ38" s="62" t="s">
        <v>0</v>
      </c>
      <c r="DA38" s="62" t="s">
        <v>0</v>
      </c>
      <c r="DB38" s="62" t="s">
        <v>0</v>
      </c>
      <c r="DC38" s="62" t="s">
        <v>0</v>
      </c>
      <c r="DD38" s="62" t="s">
        <v>0</v>
      </c>
      <c r="DE38" s="62" t="s">
        <v>0</v>
      </c>
      <c r="DF38" s="62" t="s">
        <v>0</v>
      </c>
      <c r="DG38" s="62" t="s">
        <v>0</v>
      </c>
      <c r="DH38" s="62" t="s">
        <v>0</v>
      </c>
      <c r="DI38" s="62" t="s">
        <v>0</v>
      </c>
      <c r="DJ38" s="62" t="s">
        <v>0</v>
      </c>
      <c r="DK38" s="62" t="s">
        <v>0</v>
      </c>
      <c r="DL38" s="62" t="s">
        <v>0</v>
      </c>
      <c r="DM38" s="62" t="s">
        <v>0</v>
      </c>
      <c r="DN38" s="62" t="s">
        <v>0</v>
      </c>
      <c r="DO38" s="62" t="s">
        <v>0</v>
      </c>
      <c r="DP38" s="62" t="s">
        <v>0</v>
      </c>
      <c r="DQ38" s="62" t="s">
        <v>0</v>
      </c>
      <c r="DR38" s="62" t="s">
        <v>0</v>
      </c>
      <c r="DS38" s="62" t="s">
        <v>0</v>
      </c>
      <c r="DT38" s="144">
        <f>(2.71828^(-492.8857+59.0795*K38+7.224*L38))/(1+(2.71828^(-492.8857+59.0795*K38+7.224*L38)))</f>
        <v>1</v>
      </c>
      <c r="DU38" s="40">
        <f>COUNTIF($M38,"=13")+COUNTIF($N38,"=21")+COUNTIF($O38,"=14")+COUNTIF($P38,"=11")+COUNTIF($Q38,"=11")+COUNTIF($R38,"=14")+COUNTIF($S38,"=12")+COUNTIF($T38,"=12")+COUNTIF($U38,"=12")+COUNTIF($V38,"=13")+COUNTIF($W38,"=13")+COUNTIF($X38,"=16")</f>
        <v>12</v>
      </c>
      <c r="DV38" s="40">
        <f>COUNTIF($Y38,"=17")+COUNTIF($Z38,"=9")+COUNTIF($AA38,"=9")+COUNTIF($AB38,"=11")+COUNTIF($AC38,"=11")+COUNTIF($AD38,"=25")+COUNTIF($AE38,"=15")+COUNTIF($AF38,"=19")+COUNTIF($AG38,"=30")+COUNTIF($AH38,"=15")+COUNTIF($AI38,"=15")+COUNTIF($AJ38,"=16")+COUNTIF($AK38,"=17")</f>
        <v>13</v>
      </c>
      <c r="DW38" s="40">
        <f>COUNTIF($AL38,"=11")+COUNTIF($AM38,"=11")+COUNTIF($AN38,"=22")+COUNTIF($AO38,"=23")+COUNTIF($AP38,"=17")+COUNTIF($AQ38,"=14")+COUNTIF($AR38,"=19")+COUNTIF($AS38,"=17")+COUNTIF($AV38,"=12")+COUNTIF($AW38,"=12")</f>
        <v>7</v>
      </c>
      <c r="DX38" s="40">
        <f>COUNTIF($AX38,"=11")+COUNTIF($AY38,"=9")+COUNTIF($AZ38,"=15")+COUNTIF($BA38,"=16")+COUNTIF($BB38,"=8")+COUNTIF($BC38,"=10")+COUNTIF($BD38,"=10")+COUNTIF($BE38,"=8")+COUNTIF($BF38,"=10")+COUNTIF($BG38,"=10")</f>
        <v>10</v>
      </c>
      <c r="DY38" s="40">
        <f>COUNTIF($BH38,"=12")+COUNTIF($BI38,"=23")+COUNTIF($BJ38,"=23")+COUNTIF($BK38,"=15")+COUNTIF($BL38,"=10")+COUNTIF($BM38,"=12")+COUNTIF($BN38,"=12")+COUNTIF($BO38,"=16")+COUNTIF($BP38,"=8")+COUNTIF($BQ38,"=12")+COUNTIF($BR38,"=22")+COUNTIF($BS38,"=20")+COUNTIF($BT38,"=13")</f>
        <v>13</v>
      </c>
      <c r="DZ38" s="40">
        <f>COUNTIF($BU38,"=12")+COUNTIF($BV38,"=11")+COUNTIF($BW38,"=13")+COUNTIF($BX38,"=10")+COUNTIF($BY38,"=11")+COUNTIF($BZ38,"=12")+COUNTIF($CA38,"=12")</f>
        <v>7</v>
      </c>
      <c r="EA38" s="52"/>
      <c r="EB38" s="52"/>
      <c r="EC38" s="51"/>
      <c r="ED38" s="3"/>
    </row>
    <row r="39" spans="1:134" s="13" customFormat="1" x14ac:dyDescent="0.25">
      <c r="A39" s="145" t="s">
        <v>880</v>
      </c>
      <c r="B39" s="14" t="s">
        <v>881</v>
      </c>
      <c r="C39" s="14" t="s">
        <v>883</v>
      </c>
      <c r="D39" s="147" t="s">
        <v>891</v>
      </c>
      <c r="E39" s="14" t="s">
        <v>12</v>
      </c>
      <c r="F39" s="14" t="s">
        <v>22</v>
      </c>
      <c r="G39" s="98">
        <v>44152</v>
      </c>
      <c r="H39" s="53">
        <v>1</v>
      </c>
      <c r="I39" s="2" t="s">
        <v>285</v>
      </c>
      <c r="J39" s="20" t="s">
        <v>903</v>
      </c>
      <c r="K39" s="158">
        <f>+COUNTIF($N39,"&lt;=21")+COUNTIF($AA39,"&lt;=9")+COUNTIF($AJ39,"&lt;=16")+COUNTIF($AN39,"&gt;=22")+COUNTIF($AP39,"&gt;=17")+COUNTIF($AQ39,"&lt;=14")+COUNTIF($AR39,"&gt;=19")+COUNTIF($BK39,"&lt;=15")+COUNTIF($BO39,"&gt;=16")+COUNTIF($BX39,"&lt;=10")</f>
        <v>9</v>
      </c>
      <c r="L39" s="106">
        <f>65-(+DU39+DV39+DW39+DX39+DY39+DZ39)</f>
        <v>4</v>
      </c>
      <c r="M39" s="54">
        <v>13</v>
      </c>
      <c r="N39" s="103">
        <v>21</v>
      </c>
      <c r="O39" s="54">
        <v>14</v>
      </c>
      <c r="P39" s="54">
        <v>11</v>
      </c>
      <c r="Q39" s="114">
        <v>11</v>
      </c>
      <c r="R39" s="114">
        <v>14</v>
      </c>
      <c r="S39" s="54">
        <v>12</v>
      </c>
      <c r="T39" s="54">
        <v>12</v>
      </c>
      <c r="U39" s="54">
        <v>12</v>
      </c>
      <c r="V39" s="54">
        <v>13</v>
      </c>
      <c r="W39" s="54">
        <v>13</v>
      </c>
      <c r="X39" s="113">
        <v>16</v>
      </c>
      <c r="Y39" s="54">
        <v>17</v>
      </c>
      <c r="Z39" s="61">
        <v>9</v>
      </c>
      <c r="AA39" s="108">
        <v>9</v>
      </c>
      <c r="AB39" s="54">
        <v>11</v>
      </c>
      <c r="AC39" s="54">
        <v>11</v>
      </c>
      <c r="AD39" s="54">
        <v>25</v>
      </c>
      <c r="AE39" s="54">
        <v>15</v>
      </c>
      <c r="AF39" s="54">
        <v>19</v>
      </c>
      <c r="AG39" s="54">
        <v>30</v>
      </c>
      <c r="AH39" s="21">
        <v>15</v>
      </c>
      <c r="AI39" s="4">
        <v>15</v>
      </c>
      <c r="AJ39" s="108">
        <v>16</v>
      </c>
      <c r="AK39" s="115">
        <v>17</v>
      </c>
      <c r="AL39" s="54">
        <v>11</v>
      </c>
      <c r="AM39" s="54">
        <v>11</v>
      </c>
      <c r="AN39" s="105">
        <v>22</v>
      </c>
      <c r="AO39" s="45">
        <v>23</v>
      </c>
      <c r="AP39" s="105">
        <v>18</v>
      </c>
      <c r="AQ39" s="101">
        <v>14</v>
      </c>
      <c r="AR39" s="104">
        <v>19</v>
      </c>
      <c r="AS39" s="54">
        <v>17</v>
      </c>
      <c r="AT39" s="115">
        <v>37</v>
      </c>
      <c r="AU39" s="115">
        <v>38</v>
      </c>
      <c r="AV39" s="54">
        <v>12</v>
      </c>
      <c r="AW39" s="54">
        <v>12</v>
      </c>
      <c r="AX39" s="54">
        <v>11</v>
      </c>
      <c r="AY39" s="54">
        <v>9</v>
      </c>
      <c r="AZ39" s="114">
        <v>15</v>
      </c>
      <c r="BA39" s="114">
        <v>16</v>
      </c>
      <c r="BB39" s="54">
        <v>8</v>
      </c>
      <c r="BC39" s="54">
        <v>10</v>
      </c>
      <c r="BD39" s="54">
        <v>10</v>
      </c>
      <c r="BE39" s="54">
        <v>8</v>
      </c>
      <c r="BF39" s="54">
        <v>10</v>
      </c>
      <c r="BG39" s="54">
        <v>10</v>
      </c>
      <c r="BH39" s="54">
        <v>12</v>
      </c>
      <c r="BI39" s="114">
        <v>23</v>
      </c>
      <c r="BJ39" s="114">
        <v>23</v>
      </c>
      <c r="BK39" s="54">
        <v>16</v>
      </c>
      <c r="BL39" s="54">
        <v>10</v>
      </c>
      <c r="BM39" s="54">
        <v>12</v>
      </c>
      <c r="BN39" s="54">
        <v>12</v>
      </c>
      <c r="BO39" s="105">
        <v>17</v>
      </c>
      <c r="BP39" s="54">
        <v>8</v>
      </c>
      <c r="BQ39" s="54">
        <v>12</v>
      </c>
      <c r="BR39" s="54">
        <v>22</v>
      </c>
      <c r="BS39" s="54">
        <v>20</v>
      </c>
      <c r="BT39" s="54">
        <v>13</v>
      </c>
      <c r="BU39" s="54">
        <v>12</v>
      </c>
      <c r="BV39" s="101">
        <v>10</v>
      </c>
      <c r="BW39" s="54">
        <v>13</v>
      </c>
      <c r="BX39" s="101">
        <v>10</v>
      </c>
      <c r="BY39" s="54">
        <v>11</v>
      </c>
      <c r="BZ39" s="54">
        <v>12</v>
      </c>
      <c r="CA39" s="54">
        <v>12</v>
      </c>
      <c r="CB39" s="62">
        <v>35</v>
      </c>
      <c r="CC39" s="62">
        <v>15</v>
      </c>
      <c r="CD39" s="62">
        <v>9</v>
      </c>
      <c r="CE39" s="62">
        <v>16</v>
      </c>
      <c r="CF39" s="62">
        <v>12</v>
      </c>
      <c r="CG39" s="62">
        <v>25</v>
      </c>
      <c r="CH39" s="62">
        <v>26</v>
      </c>
      <c r="CI39" s="62">
        <v>19</v>
      </c>
      <c r="CJ39" s="62">
        <v>12</v>
      </c>
      <c r="CK39" s="62">
        <v>11</v>
      </c>
      <c r="CL39" s="62">
        <v>14</v>
      </c>
      <c r="CM39" s="62">
        <v>12</v>
      </c>
      <c r="CN39" s="62">
        <v>12</v>
      </c>
      <c r="CO39" s="62">
        <v>9</v>
      </c>
      <c r="CP39" s="62">
        <v>12</v>
      </c>
      <c r="CQ39" s="62">
        <v>12</v>
      </c>
      <c r="CR39" s="62">
        <v>10</v>
      </c>
      <c r="CS39" s="62">
        <v>11</v>
      </c>
      <c r="CT39" s="62">
        <v>11</v>
      </c>
      <c r="CU39" s="62">
        <v>30</v>
      </c>
      <c r="CV39" s="62">
        <v>12</v>
      </c>
      <c r="CW39" s="62">
        <v>13</v>
      </c>
      <c r="CX39" s="62">
        <v>24</v>
      </c>
      <c r="CY39" s="62">
        <v>13</v>
      </c>
      <c r="CZ39" s="62">
        <v>10</v>
      </c>
      <c r="DA39" s="62">
        <v>10</v>
      </c>
      <c r="DB39" s="62">
        <v>19</v>
      </c>
      <c r="DC39" s="62">
        <v>15</v>
      </c>
      <c r="DD39" s="62">
        <v>17</v>
      </c>
      <c r="DE39" s="62">
        <v>13</v>
      </c>
      <c r="DF39" s="62">
        <v>24</v>
      </c>
      <c r="DG39" s="62">
        <v>15</v>
      </c>
      <c r="DH39" s="62">
        <v>11</v>
      </c>
      <c r="DI39" s="62">
        <v>15</v>
      </c>
      <c r="DJ39" s="62">
        <v>24</v>
      </c>
      <c r="DK39" s="62">
        <v>12</v>
      </c>
      <c r="DL39" s="62">
        <v>23</v>
      </c>
      <c r="DM39" s="62">
        <v>18</v>
      </c>
      <c r="DN39" s="62">
        <v>10</v>
      </c>
      <c r="DO39" s="62">
        <v>14</v>
      </c>
      <c r="DP39" s="62">
        <v>17</v>
      </c>
      <c r="DQ39" s="62">
        <v>9</v>
      </c>
      <c r="DR39" s="62">
        <v>12</v>
      </c>
      <c r="DS39" s="62">
        <v>11</v>
      </c>
      <c r="DT39" s="144">
        <f>(2.71828^(-492.8857+59.0795*K39+7.224*L39))/(1+(2.71828^(-492.8857+59.0795*K39+7.224*L39)))</f>
        <v>1</v>
      </c>
      <c r="DU39" s="40">
        <f>COUNTIF($M39,"=13")+COUNTIF($N39,"=21")+COUNTIF($O39,"=14")+COUNTIF($P39,"=11")+COUNTIF($Q39,"=11")+COUNTIF($R39,"=14")+COUNTIF($S39,"=12")+COUNTIF($T39,"=12")+COUNTIF($U39,"=12")+COUNTIF($V39,"=13")+COUNTIF($W39,"=13")+COUNTIF($X39,"=16")</f>
        <v>12</v>
      </c>
      <c r="DV39" s="40">
        <f>COUNTIF($Y39,"=17")+COUNTIF($Z39,"=9")+COUNTIF($AA39,"=9")+COUNTIF($AB39,"=11")+COUNTIF($AC39,"=11")+COUNTIF($AD39,"=25")+COUNTIF($AE39,"=15")+COUNTIF($AF39,"=19")+COUNTIF($AG39,"=30")+COUNTIF($AH39,"=15")+COUNTIF($AI39,"=15")+COUNTIF($AJ39,"=16")+COUNTIF($AK39,"=17")</f>
        <v>13</v>
      </c>
      <c r="DW39" s="40">
        <f>COUNTIF($AL39,"=11")+COUNTIF($AM39,"=11")+COUNTIF($AN39,"=22")+COUNTIF($AO39,"=23")+COUNTIF($AP39,"=17")+COUNTIF($AQ39,"=14")+COUNTIF($AR39,"=19")+COUNTIF($AS39,"=17")+COUNTIF($AV39,"=12")+COUNTIF($AW39,"=12")</f>
        <v>9</v>
      </c>
      <c r="DX39" s="40">
        <f>COUNTIF($AX39,"=11")+COUNTIF($AY39,"=9")+COUNTIF($AZ39,"=15")+COUNTIF($BA39,"=16")+COUNTIF($BB39,"=8")+COUNTIF($BC39,"=10")+COUNTIF($BD39,"=10")+COUNTIF($BE39,"=8")+COUNTIF($BF39,"=10")+COUNTIF($BG39,"=10")</f>
        <v>10</v>
      </c>
      <c r="DY39" s="40">
        <f>COUNTIF($BH39,"=12")+COUNTIF($BI39,"=23")+COUNTIF($BJ39,"=23")+COUNTIF($BK39,"=15")+COUNTIF($BL39,"=10")+COUNTIF($BM39,"=12")+COUNTIF($BN39,"=12")+COUNTIF($BO39,"=16")+COUNTIF($BP39,"=8")+COUNTIF($BQ39,"=12")+COUNTIF($BR39,"=22")+COUNTIF($BS39,"=20")+COUNTIF($BT39,"=13")</f>
        <v>11</v>
      </c>
      <c r="DZ39" s="40">
        <f>COUNTIF($BU39,"=12")+COUNTIF($BV39,"=11")+COUNTIF($BW39,"=13")+COUNTIF($BX39,"=10")+COUNTIF($BY39,"=11")+COUNTIF($BZ39,"=12")+COUNTIF($CA39,"=12")</f>
        <v>6</v>
      </c>
      <c r="EA39" s="14" t="s">
        <v>881</v>
      </c>
      <c r="EB39" s="14" t="s">
        <v>882</v>
      </c>
      <c r="EC39" s="51"/>
      <c r="ED39" s="5"/>
    </row>
    <row r="40" spans="1:134" s="13" customFormat="1" x14ac:dyDescent="0.25">
      <c r="A40" s="145" t="s">
        <v>874</v>
      </c>
      <c r="B40" s="14" t="s">
        <v>22</v>
      </c>
      <c r="C40" s="14" t="s">
        <v>873</v>
      </c>
      <c r="D40" s="147" t="s">
        <v>893</v>
      </c>
      <c r="E40" s="14" t="s">
        <v>12</v>
      </c>
      <c r="F40" s="14" t="s">
        <v>22</v>
      </c>
      <c r="G40" s="98">
        <v>44152</v>
      </c>
      <c r="H40" s="53">
        <v>1</v>
      </c>
      <c r="I40" s="2" t="s">
        <v>285</v>
      </c>
      <c r="J40" s="20" t="s">
        <v>905</v>
      </c>
      <c r="K40" s="158">
        <f>+COUNTIF($N40,"&lt;=21")+COUNTIF($AA40,"&lt;=9")+COUNTIF($AJ40,"&lt;=16")+COUNTIF($AN40,"&gt;=22")+COUNTIF($AP40,"&gt;=17")+COUNTIF($AQ40,"&lt;=14")+COUNTIF($AR40,"&gt;=19")+COUNTIF($BK40,"&lt;=15")+COUNTIF($BO40,"&gt;=16")+COUNTIF($BX40,"&lt;=10")</f>
        <v>9</v>
      </c>
      <c r="L40" s="106">
        <f>65-(+DU40+DV40+DW40+DX40+DY40+DZ40)</f>
        <v>4</v>
      </c>
      <c r="M40" s="54">
        <v>13</v>
      </c>
      <c r="N40" s="103">
        <v>22</v>
      </c>
      <c r="O40" s="54">
        <v>14</v>
      </c>
      <c r="P40" s="54">
        <v>11</v>
      </c>
      <c r="Q40" s="114">
        <v>11</v>
      </c>
      <c r="R40" s="114">
        <v>14</v>
      </c>
      <c r="S40" s="54">
        <v>12</v>
      </c>
      <c r="T40" s="54">
        <v>12</v>
      </c>
      <c r="U40" s="54">
        <v>12</v>
      </c>
      <c r="V40" s="54">
        <v>13</v>
      </c>
      <c r="W40" s="54">
        <v>13</v>
      </c>
      <c r="X40" s="113">
        <v>16</v>
      </c>
      <c r="Y40" s="54">
        <v>17</v>
      </c>
      <c r="Z40" s="61">
        <v>9</v>
      </c>
      <c r="AA40" s="108">
        <v>9</v>
      </c>
      <c r="AB40" s="54">
        <v>11</v>
      </c>
      <c r="AC40" s="54">
        <v>11</v>
      </c>
      <c r="AD40" s="54">
        <v>25</v>
      </c>
      <c r="AE40" s="54">
        <v>15</v>
      </c>
      <c r="AF40" s="54">
        <v>19</v>
      </c>
      <c r="AG40" s="54">
        <v>30</v>
      </c>
      <c r="AH40" s="21">
        <v>15</v>
      </c>
      <c r="AI40" s="61">
        <v>15</v>
      </c>
      <c r="AJ40" s="108">
        <v>16</v>
      </c>
      <c r="AK40" s="115">
        <v>17</v>
      </c>
      <c r="AL40" s="54">
        <v>11</v>
      </c>
      <c r="AM40" s="54">
        <v>11</v>
      </c>
      <c r="AN40" s="105">
        <v>22</v>
      </c>
      <c r="AO40" s="45">
        <v>23</v>
      </c>
      <c r="AP40" s="105">
        <v>18</v>
      </c>
      <c r="AQ40" s="101">
        <v>14</v>
      </c>
      <c r="AR40" s="105">
        <v>20</v>
      </c>
      <c r="AS40" s="54">
        <v>17</v>
      </c>
      <c r="AT40" s="114">
        <v>35</v>
      </c>
      <c r="AU40" s="115">
        <v>38</v>
      </c>
      <c r="AV40" s="54">
        <v>12</v>
      </c>
      <c r="AW40" s="54">
        <v>12</v>
      </c>
      <c r="AX40" s="54">
        <v>11</v>
      </c>
      <c r="AY40" s="54">
        <v>9</v>
      </c>
      <c r="AZ40" s="114">
        <v>15</v>
      </c>
      <c r="BA40" s="114">
        <v>16</v>
      </c>
      <c r="BB40" s="54">
        <v>8</v>
      </c>
      <c r="BC40" s="54">
        <v>10</v>
      </c>
      <c r="BD40" s="54">
        <v>10</v>
      </c>
      <c r="BE40" s="54">
        <v>8</v>
      </c>
      <c r="BF40" s="54">
        <v>10</v>
      </c>
      <c r="BG40" s="54">
        <v>10</v>
      </c>
      <c r="BH40" s="54">
        <v>12</v>
      </c>
      <c r="BI40" s="114">
        <v>23</v>
      </c>
      <c r="BJ40" s="114">
        <v>23</v>
      </c>
      <c r="BK40" s="101">
        <v>15</v>
      </c>
      <c r="BL40" s="54">
        <v>10</v>
      </c>
      <c r="BM40" s="54">
        <v>12</v>
      </c>
      <c r="BN40" s="54">
        <v>12</v>
      </c>
      <c r="BO40" s="105">
        <v>17</v>
      </c>
      <c r="BP40" s="54">
        <v>8</v>
      </c>
      <c r="BQ40" s="54">
        <v>12</v>
      </c>
      <c r="BR40" s="54">
        <v>22</v>
      </c>
      <c r="BS40" s="54">
        <v>20</v>
      </c>
      <c r="BT40" s="54">
        <v>13</v>
      </c>
      <c r="BU40" s="54">
        <v>12</v>
      </c>
      <c r="BV40" s="54">
        <v>11</v>
      </c>
      <c r="BW40" s="54">
        <v>13</v>
      </c>
      <c r="BX40" s="101">
        <v>10</v>
      </c>
      <c r="BY40" s="54">
        <v>11</v>
      </c>
      <c r="BZ40" s="54">
        <v>12</v>
      </c>
      <c r="CA40" s="54">
        <v>12</v>
      </c>
      <c r="CB40" s="62">
        <v>35</v>
      </c>
      <c r="CC40" s="62">
        <v>15</v>
      </c>
      <c r="CD40" s="62">
        <v>9</v>
      </c>
      <c r="CE40" s="62">
        <v>16</v>
      </c>
      <c r="CF40" s="62">
        <v>12</v>
      </c>
      <c r="CG40" s="62">
        <v>25</v>
      </c>
      <c r="CH40" s="62">
        <v>26</v>
      </c>
      <c r="CI40" s="62">
        <v>19</v>
      </c>
      <c r="CJ40" s="62">
        <v>12</v>
      </c>
      <c r="CK40" s="62">
        <v>11</v>
      </c>
      <c r="CL40" s="62">
        <v>14</v>
      </c>
      <c r="CM40" s="62">
        <v>12</v>
      </c>
      <c r="CN40" s="62">
        <v>12</v>
      </c>
      <c r="CO40" s="62">
        <v>9</v>
      </c>
      <c r="CP40" s="62">
        <v>13</v>
      </c>
      <c r="CQ40" s="62">
        <v>12</v>
      </c>
      <c r="CR40" s="62">
        <v>10</v>
      </c>
      <c r="CS40" s="62">
        <v>11</v>
      </c>
      <c r="CT40" s="62">
        <v>11</v>
      </c>
      <c r="CU40" s="62">
        <v>30</v>
      </c>
      <c r="CV40" s="62">
        <v>12</v>
      </c>
      <c r="CW40" s="62">
        <v>13</v>
      </c>
      <c r="CX40" s="62">
        <v>24</v>
      </c>
      <c r="CY40" s="62">
        <v>13</v>
      </c>
      <c r="CZ40" s="62">
        <v>10</v>
      </c>
      <c r="DA40" s="62">
        <v>10</v>
      </c>
      <c r="DB40" s="62">
        <v>19</v>
      </c>
      <c r="DC40" s="62">
        <v>15</v>
      </c>
      <c r="DD40" s="62">
        <v>17</v>
      </c>
      <c r="DE40" s="62">
        <v>13</v>
      </c>
      <c r="DF40" s="62">
        <v>25</v>
      </c>
      <c r="DG40" s="62">
        <v>15</v>
      </c>
      <c r="DH40" s="62">
        <v>11</v>
      </c>
      <c r="DI40" s="62">
        <v>15</v>
      </c>
      <c r="DJ40" s="62">
        <v>24</v>
      </c>
      <c r="DK40" s="62">
        <v>12</v>
      </c>
      <c r="DL40" s="62">
        <v>23</v>
      </c>
      <c r="DM40" s="62">
        <v>18</v>
      </c>
      <c r="DN40" s="62">
        <v>10</v>
      </c>
      <c r="DO40" s="62">
        <v>14</v>
      </c>
      <c r="DP40" s="62">
        <v>17</v>
      </c>
      <c r="DQ40" s="62">
        <v>9</v>
      </c>
      <c r="DR40" s="62">
        <v>12</v>
      </c>
      <c r="DS40" s="62">
        <v>11</v>
      </c>
      <c r="DT40" s="144">
        <f>(2.71828^(-492.8857+59.0795*K40+7.224*L40))/(1+(2.71828^(-492.8857+59.0795*K40+7.224*L40)))</f>
        <v>1</v>
      </c>
      <c r="DU40" s="40">
        <f>COUNTIF($M40,"=13")+COUNTIF($N40,"=21")+COUNTIF($O40,"=14")+COUNTIF($P40,"=11")+COUNTIF($Q40,"=11")+COUNTIF($R40,"=14")+COUNTIF($S40,"=12")+COUNTIF($T40,"=12")+COUNTIF($U40,"=12")+COUNTIF($V40,"=13")+COUNTIF($W40,"=13")+COUNTIF($X40,"=16")</f>
        <v>11</v>
      </c>
      <c r="DV40" s="40">
        <f>COUNTIF($Y40,"=17")+COUNTIF($Z40,"=9")+COUNTIF($AA40,"=9")+COUNTIF($AB40,"=11")+COUNTIF($AC40,"=11")+COUNTIF($AD40,"=25")+COUNTIF($AE40,"=15")+COUNTIF($AF40,"=19")+COUNTIF($AG40,"=30")+COUNTIF($AH40,"=15")+COUNTIF($AI40,"=15")+COUNTIF($AJ40,"=16")+COUNTIF($AK40,"=17")</f>
        <v>13</v>
      </c>
      <c r="DW40" s="40">
        <f>COUNTIF($AL40,"=11")+COUNTIF($AM40,"=11")+COUNTIF($AN40,"=22")+COUNTIF($AO40,"=23")+COUNTIF($AP40,"=17")+COUNTIF($AQ40,"=14")+COUNTIF($AR40,"=19")+COUNTIF($AS40,"=17")+COUNTIF($AV40,"=12")+COUNTIF($AW40,"=12")</f>
        <v>8</v>
      </c>
      <c r="DX40" s="40">
        <f>COUNTIF($AX40,"=11")+COUNTIF($AY40,"=9")+COUNTIF($AZ40,"=15")+COUNTIF($BA40,"=16")+COUNTIF($BB40,"=8")+COUNTIF($BC40,"=10")+COUNTIF($BD40,"=10")+COUNTIF($BE40,"=8")+COUNTIF($BF40,"=10")+COUNTIF($BG40,"=10")</f>
        <v>10</v>
      </c>
      <c r="DY40" s="40">
        <f>COUNTIF($BH40,"=12")+COUNTIF($BI40,"=23")+COUNTIF($BJ40,"=23")+COUNTIF($BK40,"=15")+COUNTIF($BL40,"=10")+COUNTIF($BM40,"=12")+COUNTIF($BN40,"=12")+COUNTIF($BO40,"=16")+COUNTIF($BP40,"=8")+COUNTIF($BQ40,"=12")+COUNTIF($BR40,"=22")+COUNTIF($BS40,"=20")+COUNTIF($BT40,"=13")</f>
        <v>12</v>
      </c>
      <c r="DZ40" s="40">
        <f>COUNTIF($BU40,"=12")+COUNTIF($BV40,"=11")+COUNTIF($BW40,"=13")+COUNTIF($BX40,"=10")+COUNTIF($BY40,"=11")+COUNTIF($BZ40,"=12")+COUNTIF($CA40,"=12")</f>
        <v>7</v>
      </c>
      <c r="EA40" s="14" t="s">
        <v>875</v>
      </c>
      <c r="EB40" s="14" t="s">
        <v>876</v>
      </c>
      <c r="EC40" s="51"/>
      <c r="ED40" s="34"/>
    </row>
    <row r="41" spans="1:134" s="13" customFormat="1" x14ac:dyDescent="0.25">
      <c r="A41" s="145">
        <v>93853</v>
      </c>
      <c r="B41" s="72" t="s">
        <v>128</v>
      </c>
      <c r="C41" s="88" t="s">
        <v>790</v>
      </c>
      <c r="D41" s="147" t="s">
        <v>791</v>
      </c>
      <c r="E41" s="2" t="s">
        <v>711</v>
      </c>
      <c r="F41" s="2" t="s">
        <v>127</v>
      </c>
      <c r="G41" s="98">
        <v>44151</v>
      </c>
      <c r="H41" s="53">
        <v>1</v>
      </c>
      <c r="I41" s="2" t="s">
        <v>285</v>
      </c>
      <c r="J41" s="88" t="s">
        <v>795</v>
      </c>
      <c r="K41" s="158">
        <f>+COUNTIF($N41,"&lt;=21")+COUNTIF($AA41,"&lt;=9")+COUNTIF($AJ41,"&lt;=16")+COUNTIF($AN41,"&gt;=22")+COUNTIF($AP41,"&gt;=17")+COUNTIF($AQ41,"&lt;=14")+COUNTIF($AR41,"&gt;=19")+COUNTIF($BK41,"&lt;=15")+COUNTIF($BO41,"&gt;=16")+COUNTIF($BX41,"&lt;=10")</f>
        <v>9</v>
      </c>
      <c r="L41" s="106">
        <f>65-(+DU41+DV41+DW41+DX41+DY41+DZ41)</f>
        <v>4</v>
      </c>
      <c r="M41" s="113">
        <v>13</v>
      </c>
      <c r="N41" s="103">
        <v>21</v>
      </c>
      <c r="O41" s="113">
        <v>14</v>
      </c>
      <c r="P41" s="113">
        <v>11</v>
      </c>
      <c r="Q41" s="155">
        <v>9</v>
      </c>
      <c r="R41" s="114">
        <v>14</v>
      </c>
      <c r="S41" s="113">
        <v>12</v>
      </c>
      <c r="T41" s="113">
        <v>12</v>
      </c>
      <c r="U41" s="113">
        <v>12</v>
      </c>
      <c r="V41" s="113">
        <v>13</v>
      </c>
      <c r="W41" s="113">
        <v>13</v>
      </c>
      <c r="X41" s="113">
        <v>16</v>
      </c>
      <c r="Y41" s="113">
        <v>17</v>
      </c>
      <c r="Z41" s="61">
        <v>9</v>
      </c>
      <c r="AA41" s="108">
        <v>9</v>
      </c>
      <c r="AB41" s="113">
        <v>11</v>
      </c>
      <c r="AC41" s="113">
        <v>11</v>
      </c>
      <c r="AD41" s="113">
        <v>25</v>
      </c>
      <c r="AE41" s="113">
        <v>15</v>
      </c>
      <c r="AF41" s="113">
        <v>19</v>
      </c>
      <c r="AG41" s="113">
        <v>30</v>
      </c>
      <c r="AH41" s="114">
        <v>15</v>
      </c>
      <c r="AI41" s="115">
        <v>15</v>
      </c>
      <c r="AJ41" s="115">
        <v>17</v>
      </c>
      <c r="AK41" s="115">
        <v>17</v>
      </c>
      <c r="AL41" s="101">
        <v>10</v>
      </c>
      <c r="AM41" s="113">
        <v>11</v>
      </c>
      <c r="AN41" s="105">
        <v>22</v>
      </c>
      <c r="AO41" s="114">
        <v>23</v>
      </c>
      <c r="AP41" s="104">
        <v>17</v>
      </c>
      <c r="AQ41" s="101">
        <v>14</v>
      </c>
      <c r="AR41" s="104">
        <v>19</v>
      </c>
      <c r="AS41" s="113">
        <v>17</v>
      </c>
      <c r="AT41" s="114">
        <v>39</v>
      </c>
      <c r="AU41" s="115">
        <v>39</v>
      </c>
      <c r="AV41" s="113">
        <v>12</v>
      </c>
      <c r="AW41" s="113">
        <v>13</v>
      </c>
      <c r="AX41" s="113">
        <v>11</v>
      </c>
      <c r="AY41" s="113">
        <v>9</v>
      </c>
      <c r="AZ41" s="114">
        <v>15</v>
      </c>
      <c r="BA41" s="114">
        <v>16</v>
      </c>
      <c r="BB41" s="113">
        <v>8</v>
      </c>
      <c r="BC41" s="113">
        <v>10</v>
      </c>
      <c r="BD41" s="113">
        <v>10</v>
      </c>
      <c r="BE41" s="113">
        <v>8</v>
      </c>
      <c r="BF41" s="113">
        <v>10</v>
      </c>
      <c r="BG41" s="113">
        <v>10</v>
      </c>
      <c r="BH41" s="113">
        <v>12</v>
      </c>
      <c r="BI41" s="114">
        <v>23</v>
      </c>
      <c r="BJ41" s="114">
        <v>23</v>
      </c>
      <c r="BK41" s="101">
        <v>15</v>
      </c>
      <c r="BL41" s="113">
        <v>10</v>
      </c>
      <c r="BM41" s="113">
        <v>12</v>
      </c>
      <c r="BN41" s="113">
        <v>12</v>
      </c>
      <c r="BO41" s="104">
        <v>16</v>
      </c>
      <c r="BP41" s="113">
        <v>8</v>
      </c>
      <c r="BQ41" s="113">
        <v>12</v>
      </c>
      <c r="BR41" s="113">
        <v>22</v>
      </c>
      <c r="BS41" s="113">
        <v>20</v>
      </c>
      <c r="BT41" s="113">
        <v>13</v>
      </c>
      <c r="BU41" s="113">
        <v>12</v>
      </c>
      <c r="BV41" s="113">
        <v>11</v>
      </c>
      <c r="BW41" s="113">
        <v>13</v>
      </c>
      <c r="BX41" s="101">
        <v>10</v>
      </c>
      <c r="BY41" s="113">
        <v>11</v>
      </c>
      <c r="BZ41" s="113">
        <v>12</v>
      </c>
      <c r="CA41" s="113">
        <v>12</v>
      </c>
      <c r="CB41" s="71">
        <v>34</v>
      </c>
      <c r="CC41" s="71">
        <v>15</v>
      </c>
      <c r="CD41" s="71">
        <v>9</v>
      </c>
      <c r="CE41" s="71">
        <v>16</v>
      </c>
      <c r="CF41" s="71">
        <v>13</v>
      </c>
      <c r="CG41" s="71">
        <v>24</v>
      </c>
      <c r="CH41" s="71">
        <v>26</v>
      </c>
      <c r="CI41" s="71">
        <v>19</v>
      </c>
      <c r="CJ41" s="71">
        <v>12</v>
      </c>
      <c r="CK41" s="71">
        <v>11</v>
      </c>
      <c r="CL41" s="71">
        <v>13</v>
      </c>
      <c r="CM41" s="71">
        <v>12</v>
      </c>
      <c r="CN41" s="71">
        <v>12</v>
      </c>
      <c r="CO41" s="71">
        <v>9</v>
      </c>
      <c r="CP41" s="71">
        <v>12</v>
      </c>
      <c r="CQ41" s="71">
        <v>12</v>
      </c>
      <c r="CR41" s="71">
        <v>10</v>
      </c>
      <c r="CS41" s="71">
        <v>11</v>
      </c>
      <c r="CT41" s="71">
        <v>11</v>
      </c>
      <c r="CU41" s="71">
        <v>29</v>
      </c>
      <c r="CV41" s="71">
        <v>12</v>
      </c>
      <c r="CW41" s="71">
        <v>13</v>
      </c>
      <c r="CX41" s="71">
        <v>24</v>
      </c>
      <c r="CY41" s="71">
        <v>13</v>
      </c>
      <c r="CZ41" s="71">
        <v>10</v>
      </c>
      <c r="DA41" s="71">
        <v>11</v>
      </c>
      <c r="DB41" s="71">
        <v>21</v>
      </c>
      <c r="DC41" s="71">
        <v>15</v>
      </c>
      <c r="DD41" s="71">
        <v>18</v>
      </c>
      <c r="DE41" s="71">
        <v>13</v>
      </c>
      <c r="DF41" s="71">
        <v>24</v>
      </c>
      <c r="DG41" s="71">
        <v>15</v>
      </c>
      <c r="DH41" s="71">
        <v>12</v>
      </c>
      <c r="DI41" s="71">
        <v>15</v>
      </c>
      <c r="DJ41" s="71">
        <v>24</v>
      </c>
      <c r="DK41" s="71">
        <v>12</v>
      </c>
      <c r="DL41" s="71">
        <v>23</v>
      </c>
      <c r="DM41" s="71">
        <v>18</v>
      </c>
      <c r="DN41" s="71">
        <v>10</v>
      </c>
      <c r="DO41" s="71">
        <v>14</v>
      </c>
      <c r="DP41" s="71">
        <v>17</v>
      </c>
      <c r="DQ41" s="71">
        <v>9</v>
      </c>
      <c r="DR41" s="71">
        <v>12</v>
      </c>
      <c r="DS41" s="71">
        <v>11</v>
      </c>
      <c r="DT41" s="144">
        <f>(2.71828^(-492.8857+59.0795*K41+7.224*L41))/(1+(2.71828^(-492.8857+59.0795*K41+7.224*L41)))</f>
        <v>1</v>
      </c>
      <c r="DU41" s="40">
        <f>COUNTIF($M41,"=13")+COUNTIF($N41,"=21")+COUNTIF($O41,"=14")+COUNTIF($P41,"=11")+COUNTIF($Q41,"=11")+COUNTIF($R41,"=14")+COUNTIF($S41,"=12")+COUNTIF($T41,"=12")+COUNTIF($U41,"=12")+COUNTIF($V41,"=13")+COUNTIF($W41,"=13")+COUNTIF($X41,"=16")</f>
        <v>11</v>
      </c>
      <c r="DV41" s="40">
        <f>COUNTIF($Y41,"=17")+COUNTIF($Z41,"=9")+COUNTIF($AA41,"=9")+COUNTIF($AB41,"=11")+COUNTIF($AC41,"=11")+COUNTIF($AD41,"=25")+COUNTIF($AE41,"=15")+COUNTIF($AF41,"=19")+COUNTIF($AG41,"=30")+COUNTIF($AH41,"=15")+COUNTIF($AI41,"=15")+COUNTIF($AJ41,"=16")+COUNTIF($AK41,"=17")</f>
        <v>12</v>
      </c>
      <c r="DW41" s="40">
        <f>COUNTIF($AL41,"=11")+COUNTIF($AM41,"=11")+COUNTIF($AN41,"=22")+COUNTIF($AO41,"=23")+COUNTIF($AP41,"=17")+COUNTIF($AQ41,"=14")+COUNTIF($AR41,"=19")+COUNTIF($AS41,"=17")+COUNTIF($AV41,"=12")+COUNTIF($AW41,"=12")</f>
        <v>8</v>
      </c>
      <c r="DX41" s="40">
        <f>COUNTIF($AX41,"=11")+COUNTIF($AY41,"=9")+COUNTIF($AZ41,"=15")+COUNTIF($BA41,"=16")+COUNTIF($BB41,"=8")+COUNTIF($BC41,"=10")+COUNTIF($BD41,"=10")+COUNTIF($BE41,"=8")+COUNTIF($BF41,"=10")+COUNTIF($BG41,"=10")</f>
        <v>10</v>
      </c>
      <c r="DY41" s="40">
        <f>COUNTIF($BH41,"=12")+COUNTIF($BI41,"=23")+COUNTIF($BJ41,"=23")+COUNTIF($BK41,"=15")+COUNTIF($BL41,"=10")+COUNTIF($BM41,"=12")+COUNTIF($BN41,"=12")+COUNTIF($BO41,"=16")+COUNTIF($BP41,"=8")+COUNTIF($BQ41,"=12")+COUNTIF($BR41,"=22")+COUNTIF($BS41,"=20")+COUNTIF($BT41,"=13")</f>
        <v>13</v>
      </c>
      <c r="DZ41" s="40">
        <f>COUNTIF($BU41,"=12")+COUNTIF($BV41,"=11")+COUNTIF($BW41,"=13")+COUNTIF($BX41,"=10")+COUNTIF($BY41,"=11")+COUNTIF($BZ41,"=12")+COUNTIF($CA41,"=12")</f>
        <v>7</v>
      </c>
      <c r="EA41" s="2" t="s">
        <v>429</v>
      </c>
      <c r="EB41" s="20" t="s">
        <v>430</v>
      </c>
      <c r="EC41" s="51"/>
      <c r="ED41" s="33"/>
    </row>
    <row r="42" spans="1:134" s="13" customFormat="1" ht="14.25" x14ac:dyDescent="0.2">
      <c r="A42" s="43" t="s">
        <v>274</v>
      </c>
      <c r="B42" s="26" t="s">
        <v>104</v>
      </c>
      <c r="C42" s="52" t="s">
        <v>369</v>
      </c>
      <c r="D42" s="147" t="s">
        <v>777</v>
      </c>
      <c r="E42" s="43" t="s">
        <v>10</v>
      </c>
      <c r="F42" s="20" t="s">
        <v>127</v>
      </c>
      <c r="G42" s="98">
        <v>43739</v>
      </c>
      <c r="H42" s="53">
        <v>1</v>
      </c>
      <c r="I42" s="20" t="s">
        <v>286</v>
      </c>
      <c r="J42" s="52" t="s">
        <v>796</v>
      </c>
      <c r="K42" s="158">
        <f>+COUNTIF($N42,"&lt;=21")+COUNTIF($AA42,"&lt;=9")+COUNTIF($AJ42,"&lt;=16")+COUNTIF($AN42,"&gt;=22")+COUNTIF($AP42,"&gt;=17")+COUNTIF($AQ42,"&lt;=14")+COUNTIF($AR42,"&gt;=19")+COUNTIF($BK42,"&lt;=15")+COUNTIF($BO42,"&gt;=16")+COUNTIF($BX42,"&lt;=10")</f>
        <v>9</v>
      </c>
      <c r="L42" s="106">
        <f>65-(+DU42+DV42+DW42+DX42+DY42+DZ42)</f>
        <v>4</v>
      </c>
      <c r="M42" s="129">
        <v>13</v>
      </c>
      <c r="N42" s="103">
        <v>21</v>
      </c>
      <c r="O42" s="129">
        <v>14</v>
      </c>
      <c r="P42" s="129">
        <v>11</v>
      </c>
      <c r="Q42" s="156">
        <v>9</v>
      </c>
      <c r="R42" s="121">
        <v>14</v>
      </c>
      <c r="S42" s="129">
        <v>12</v>
      </c>
      <c r="T42" s="129">
        <v>12</v>
      </c>
      <c r="U42" s="129">
        <v>12</v>
      </c>
      <c r="V42" s="129">
        <v>13</v>
      </c>
      <c r="W42" s="129">
        <v>13</v>
      </c>
      <c r="X42" s="129">
        <v>16</v>
      </c>
      <c r="Y42" s="129">
        <v>17</v>
      </c>
      <c r="Z42" s="61">
        <v>9</v>
      </c>
      <c r="AA42" s="108">
        <v>9</v>
      </c>
      <c r="AB42" s="129">
        <v>11</v>
      </c>
      <c r="AC42" s="129">
        <v>11</v>
      </c>
      <c r="AD42" s="129">
        <v>25</v>
      </c>
      <c r="AE42" s="129">
        <v>15</v>
      </c>
      <c r="AF42" s="129">
        <v>19</v>
      </c>
      <c r="AG42" s="129">
        <v>30</v>
      </c>
      <c r="AH42" s="121">
        <v>15</v>
      </c>
      <c r="AI42" s="115">
        <v>15</v>
      </c>
      <c r="AJ42" s="115">
        <v>17</v>
      </c>
      <c r="AK42" s="115">
        <v>17</v>
      </c>
      <c r="AL42" s="101">
        <v>10</v>
      </c>
      <c r="AM42" s="54">
        <v>11</v>
      </c>
      <c r="AN42" s="105">
        <v>22</v>
      </c>
      <c r="AO42" s="121">
        <v>23</v>
      </c>
      <c r="AP42" s="104">
        <v>17</v>
      </c>
      <c r="AQ42" s="101">
        <v>14</v>
      </c>
      <c r="AR42" s="104">
        <v>19</v>
      </c>
      <c r="AS42" s="129">
        <v>17</v>
      </c>
      <c r="AT42" s="121">
        <v>39</v>
      </c>
      <c r="AU42" s="115">
        <v>39</v>
      </c>
      <c r="AV42" s="54">
        <v>12</v>
      </c>
      <c r="AW42" s="129">
        <v>12</v>
      </c>
      <c r="AX42" s="129">
        <v>11</v>
      </c>
      <c r="AY42" s="129">
        <v>9</v>
      </c>
      <c r="AZ42" s="121">
        <v>15</v>
      </c>
      <c r="BA42" s="121">
        <v>16</v>
      </c>
      <c r="BB42" s="129">
        <v>8</v>
      </c>
      <c r="BC42" s="129">
        <v>10</v>
      </c>
      <c r="BD42" s="129">
        <v>10</v>
      </c>
      <c r="BE42" s="129">
        <v>8</v>
      </c>
      <c r="BF42" s="129">
        <v>10</v>
      </c>
      <c r="BG42" s="129">
        <v>10</v>
      </c>
      <c r="BH42" s="129">
        <v>12</v>
      </c>
      <c r="BI42" s="121">
        <v>23</v>
      </c>
      <c r="BJ42" s="121">
        <v>23</v>
      </c>
      <c r="BK42" s="101">
        <v>15</v>
      </c>
      <c r="BL42" s="129">
        <v>10</v>
      </c>
      <c r="BM42" s="129">
        <v>12</v>
      </c>
      <c r="BN42" s="129">
        <v>12</v>
      </c>
      <c r="BO42" s="104">
        <v>16</v>
      </c>
      <c r="BP42" s="129">
        <v>8</v>
      </c>
      <c r="BQ42" s="129">
        <v>12</v>
      </c>
      <c r="BR42" s="129">
        <v>22</v>
      </c>
      <c r="BS42" s="129">
        <v>20</v>
      </c>
      <c r="BT42" s="163">
        <v>14</v>
      </c>
      <c r="BU42" s="129">
        <v>12</v>
      </c>
      <c r="BV42" s="129">
        <v>11</v>
      </c>
      <c r="BW42" s="129">
        <v>13</v>
      </c>
      <c r="BX42" s="101">
        <v>10</v>
      </c>
      <c r="BY42" s="129">
        <v>11</v>
      </c>
      <c r="BZ42" s="129">
        <v>12</v>
      </c>
      <c r="CA42" s="129">
        <v>12</v>
      </c>
      <c r="CB42" s="71" t="s">
        <v>0</v>
      </c>
      <c r="CC42" s="71" t="s">
        <v>0</v>
      </c>
      <c r="CD42" s="71" t="s">
        <v>0</v>
      </c>
      <c r="CE42" s="71" t="s">
        <v>0</v>
      </c>
      <c r="CF42" s="71" t="s">
        <v>0</v>
      </c>
      <c r="CG42" s="71" t="s">
        <v>0</v>
      </c>
      <c r="CH42" s="71" t="s">
        <v>0</v>
      </c>
      <c r="CI42" s="71" t="s">
        <v>0</v>
      </c>
      <c r="CJ42" s="71" t="s">
        <v>0</v>
      </c>
      <c r="CK42" s="71" t="s">
        <v>0</v>
      </c>
      <c r="CL42" s="71" t="s">
        <v>0</v>
      </c>
      <c r="CM42" s="71" t="s">
        <v>0</v>
      </c>
      <c r="CN42" s="71" t="s">
        <v>0</v>
      </c>
      <c r="CO42" s="71" t="s">
        <v>0</v>
      </c>
      <c r="CP42" s="71" t="s">
        <v>0</v>
      </c>
      <c r="CQ42" s="71" t="s">
        <v>0</v>
      </c>
      <c r="CR42" s="71" t="s">
        <v>0</v>
      </c>
      <c r="CS42" s="71" t="s">
        <v>0</v>
      </c>
      <c r="CT42" s="71" t="s">
        <v>0</v>
      </c>
      <c r="CU42" s="71" t="s">
        <v>0</v>
      </c>
      <c r="CV42" s="71" t="s">
        <v>0</v>
      </c>
      <c r="CW42" s="71" t="s">
        <v>0</v>
      </c>
      <c r="CX42" s="71" t="s">
        <v>0</v>
      </c>
      <c r="CY42" s="71" t="s">
        <v>0</v>
      </c>
      <c r="CZ42" s="71" t="s">
        <v>0</v>
      </c>
      <c r="DA42" s="71" t="s">
        <v>0</v>
      </c>
      <c r="DB42" s="71" t="s">
        <v>0</v>
      </c>
      <c r="DC42" s="71" t="s">
        <v>0</v>
      </c>
      <c r="DD42" s="71" t="s">
        <v>0</v>
      </c>
      <c r="DE42" s="71" t="s">
        <v>0</v>
      </c>
      <c r="DF42" s="71" t="s">
        <v>0</v>
      </c>
      <c r="DG42" s="71" t="s">
        <v>0</v>
      </c>
      <c r="DH42" s="71" t="s">
        <v>0</v>
      </c>
      <c r="DI42" s="71" t="s">
        <v>0</v>
      </c>
      <c r="DJ42" s="71" t="s">
        <v>0</v>
      </c>
      <c r="DK42" s="71" t="s">
        <v>0</v>
      </c>
      <c r="DL42" s="71" t="s">
        <v>0</v>
      </c>
      <c r="DM42" s="71" t="s">
        <v>0</v>
      </c>
      <c r="DN42" s="71" t="s">
        <v>0</v>
      </c>
      <c r="DO42" s="71" t="s">
        <v>0</v>
      </c>
      <c r="DP42" s="71" t="s">
        <v>0</v>
      </c>
      <c r="DQ42" s="71" t="s">
        <v>0</v>
      </c>
      <c r="DR42" s="71" t="s">
        <v>0</v>
      </c>
      <c r="DS42" s="71" t="s">
        <v>0</v>
      </c>
      <c r="DT42" s="144">
        <f>(2.71828^(-492.8857+59.0795*K42+7.224*L42))/(1+(2.71828^(-492.8857+59.0795*K42+7.224*L42)))</f>
        <v>1</v>
      </c>
      <c r="DU42" s="40">
        <f>COUNTIF($M42,"=13")+COUNTIF($N42,"=21")+COUNTIF($O42,"=14")+COUNTIF($P42,"=11")+COUNTIF($Q42,"=11")+COUNTIF($R42,"=14")+COUNTIF($S42,"=12")+COUNTIF($T42,"=12")+COUNTIF($U42,"=12")+COUNTIF($V42,"=13")+COUNTIF($W42,"=13")+COUNTIF($X42,"=16")</f>
        <v>11</v>
      </c>
      <c r="DV42" s="40">
        <f>COUNTIF($Y42,"=17")+COUNTIF($Z42,"=9")+COUNTIF($AA42,"=9")+COUNTIF($AB42,"=11")+COUNTIF($AC42,"=11")+COUNTIF($AD42,"=25")+COUNTIF($AE42,"=15")+COUNTIF($AF42,"=19")+COUNTIF($AG42,"=30")+COUNTIF($AH42,"=15")+COUNTIF($AI42,"=15")+COUNTIF($AJ42,"=16")+COUNTIF($AK42,"=17")</f>
        <v>12</v>
      </c>
      <c r="DW42" s="40">
        <f>COUNTIF($AL42,"=11")+COUNTIF($AM42,"=11")+COUNTIF($AN42,"=22")+COUNTIF($AO42,"=23")+COUNTIF($AP42,"=17")+COUNTIF($AQ42,"=14")+COUNTIF($AR42,"=19")+COUNTIF($AS42,"=17")+COUNTIF($AV42,"=12")+COUNTIF($AW42,"=12")</f>
        <v>9</v>
      </c>
      <c r="DX42" s="40">
        <f>COUNTIF($AX42,"=11")+COUNTIF($AY42,"=9")+COUNTIF($AZ42,"=15")+COUNTIF($BA42,"=16")+COUNTIF($BB42,"=8")+COUNTIF($BC42,"=10")+COUNTIF($BD42,"=10")+COUNTIF($BE42,"=8")+COUNTIF($BF42,"=10")+COUNTIF($BG42,"=10")</f>
        <v>10</v>
      </c>
      <c r="DY42" s="40">
        <f>COUNTIF($BH42,"=12")+COUNTIF($BI42,"=23")+COUNTIF($BJ42,"=23")+COUNTIF($BK42,"=15")+COUNTIF($BL42,"=10")+COUNTIF($BM42,"=12")+COUNTIF($BN42,"=12")+COUNTIF($BO42,"=16")+COUNTIF($BP42,"=8")+COUNTIF($BQ42,"=12")+COUNTIF($BR42,"=22")+COUNTIF($BS42,"=20")+COUNTIF($BT42,"=13")</f>
        <v>12</v>
      </c>
      <c r="DZ42" s="40">
        <f>COUNTIF($BU42,"=12")+COUNTIF($BV42,"=11")+COUNTIF($BW42,"=13")+COUNTIF($BX42,"=10")+COUNTIF($BY42,"=11")+COUNTIF($BZ42,"=12")+COUNTIF($CA42,"=12")</f>
        <v>7</v>
      </c>
      <c r="EA42" s="2" t="s">
        <v>104</v>
      </c>
      <c r="EB42" s="20" t="s">
        <v>0</v>
      </c>
      <c r="EC42" s="33"/>
      <c r="ED42" s="52"/>
    </row>
    <row r="43" spans="1:134" s="13" customFormat="1" x14ac:dyDescent="0.25">
      <c r="A43" s="20">
        <v>334364</v>
      </c>
      <c r="B43" s="53" t="s">
        <v>358</v>
      </c>
      <c r="C43" s="53" t="s">
        <v>351</v>
      </c>
      <c r="D43" s="147" t="s">
        <v>776</v>
      </c>
      <c r="E43" s="2" t="s">
        <v>10</v>
      </c>
      <c r="F43" s="14" t="s">
        <v>172</v>
      </c>
      <c r="G43" s="98">
        <v>43739</v>
      </c>
      <c r="H43" s="53">
        <v>1</v>
      </c>
      <c r="I43" s="2" t="s">
        <v>285</v>
      </c>
      <c r="J43" s="53" t="s">
        <v>804</v>
      </c>
      <c r="K43" s="158">
        <f>+COUNTIF($N43,"&lt;=21")+COUNTIF($AA43,"&lt;=9")+COUNTIF($AJ43,"&lt;=16")+COUNTIF($AN43,"&gt;=22")+COUNTIF($AP43,"&gt;=17")+COUNTIF($AQ43,"&lt;=14")+COUNTIF($AR43,"&gt;=19")+COUNTIF($BK43,"&lt;=15")+COUNTIF($BO43,"&gt;=16")+COUNTIF($BX43,"&lt;=10")</f>
        <v>9</v>
      </c>
      <c r="L43" s="106">
        <f>65-(+DU43+DV43+DW43+DX43+DY43+DZ43)</f>
        <v>4</v>
      </c>
      <c r="M43" s="113">
        <v>13</v>
      </c>
      <c r="N43" s="103">
        <v>21</v>
      </c>
      <c r="O43" s="113">
        <v>14</v>
      </c>
      <c r="P43" s="159">
        <v>10</v>
      </c>
      <c r="Q43" s="114">
        <v>11</v>
      </c>
      <c r="R43" s="114">
        <v>14</v>
      </c>
      <c r="S43" s="113">
        <v>12</v>
      </c>
      <c r="T43" s="113">
        <v>12</v>
      </c>
      <c r="U43" s="113">
        <v>12</v>
      </c>
      <c r="V43" s="113">
        <v>13</v>
      </c>
      <c r="W43" s="113">
        <v>13</v>
      </c>
      <c r="X43" s="113">
        <v>16</v>
      </c>
      <c r="Y43" s="113">
        <v>17</v>
      </c>
      <c r="Z43" s="115">
        <v>9</v>
      </c>
      <c r="AA43" s="108">
        <v>9</v>
      </c>
      <c r="AB43" s="113">
        <v>11</v>
      </c>
      <c r="AC43" s="113">
        <v>11</v>
      </c>
      <c r="AD43" s="113">
        <v>25</v>
      </c>
      <c r="AE43" s="113">
        <v>15</v>
      </c>
      <c r="AF43" s="113">
        <v>19</v>
      </c>
      <c r="AG43" s="113">
        <v>30</v>
      </c>
      <c r="AH43" s="114">
        <v>15</v>
      </c>
      <c r="AI43" s="115">
        <v>15</v>
      </c>
      <c r="AJ43" s="157">
        <v>15</v>
      </c>
      <c r="AK43" s="115">
        <v>17</v>
      </c>
      <c r="AL43" s="101">
        <v>10</v>
      </c>
      <c r="AM43" s="113">
        <v>11</v>
      </c>
      <c r="AN43" s="105">
        <v>22</v>
      </c>
      <c r="AO43" s="114">
        <v>23</v>
      </c>
      <c r="AP43" s="113">
        <v>16</v>
      </c>
      <c r="AQ43" s="101">
        <v>14</v>
      </c>
      <c r="AR43" s="104">
        <v>19</v>
      </c>
      <c r="AS43" s="113">
        <v>17</v>
      </c>
      <c r="AT43" s="114">
        <v>39</v>
      </c>
      <c r="AU43" s="115">
        <v>39</v>
      </c>
      <c r="AV43" s="113">
        <v>12</v>
      </c>
      <c r="AW43" s="113">
        <v>12</v>
      </c>
      <c r="AX43" s="113">
        <v>11</v>
      </c>
      <c r="AY43" s="113">
        <v>9</v>
      </c>
      <c r="AZ43" s="114">
        <v>15</v>
      </c>
      <c r="BA43" s="114">
        <v>16</v>
      </c>
      <c r="BB43" s="113">
        <v>8</v>
      </c>
      <c r="BC43" s="113">
        <v>10</v>
      </c>
      <c r="BD43" s="113">
        <v>10</v>
      </c>
      <c r="BE43" s="113">
        <v>8</v>
      </c>
      <c r="BF43" s="113">
        <v>10</v>
      </c>
      <c r="BG43" s="113">
        <v>10</v>
      </c>
      <c r="BH43" s="113">
        <v>12</v>
      </c>
      <c r="BI43" s="114">
        <v>23</v>
      </c>
      <c r="BJ43" s="114">
        <v>23</v>
      </c>
      <c r="BK43" s="101">
        <v>15</v>
      </c>
      <c r="BL43" s="113">
        <v>10</v>
      </c>
      <c r="BM43" s="113">
        <v>12</v>
      </c>
      <c r="BN43" s="113">
        <v>12</v>
      </c>
      <c r="BO43" s="104">
        <v>16</v>
      </c>
      <c r="BP43" s="113">
        <v>8</v>
      </c>
      <c r="BQ43" s="113">
        <v>12</v>
      </c>
      <c r="BR43" s="113">
        <v>22</v>
      </c>
      <c r="BS43" s="113">
        <v>20</v>
      </c>
      <c r="BT43" s="113">
        <v>13</v>
      </c>
      <c r="BU43" s="113">
        <v>12</v>
      </c>
      <c r="BV43" s="113">
        <v>11</v>
      </c>
      <c r="BW43" s="113">
        <v>13</v>
      </c>
      <c r="BX43" s="101">
        <v>10</v>
      </c>
      <c r="BY43" s="113">
        <v>11</v>
      </c>
      <c r="BZ43" s="113">
        <v>12</v>
      </c>
      <c r="CA43" s="113">
        <v>12</v>
      </c>
      <c r="CB43" s="71">
        <v>35</v>
      </c>
      <c r="CC43" s="71">
        <v>15</v>
      </c>
      <c r="CD43" s="71">
        <v>9</v>
      </c>
      <c r="CE43" s="71">
        <v>16</v>
      </c>
      <c r="CF43" s="71">
        <v>12</v>
      </c>
      <c r="CG43" s="71">
        <v>25</v>
      </c>
      <c r="CH43" s="71">
        <v>26</v>
      </c>
      <c r="CI43" s="71">
        <v>19</v>
      </c>
      <c r="CJ43" s="71">
        <v>12</v>
      </c>
      <c r="CK43" s="71">
        <v>11</v>
      </c>
      <c r="CL43" s="71">
        <v>13</v>
      </c>
      <c r="CM43" s="71">
        <v>12</v>
      </c>
      <c r="CN43" s="71">
        <v>12</v>
      </c>
      <c r="CO43" s="71">
        <v>9</v>
      </c>
      <c r="CP43" s="71">
        <v>13</v>
      </c>
      <c r="CQ43" s="71">
        <v>12</v>
      </c>
      <c r="CR43" s="71">
        <v>10</v>
      </c>
      <c r="CS43" s="71">
        <v>11</v>
      </c>
      <c r="CT43" s="71">
        <v>11</v>
      </c>
      <c r="CU43" s="71">
        <v>30</v>
      </c>
      <c r="CV43" s="71">
        <v>12</v>
      </c>
      <c r="CW43" s="71">
        <v>13</v>
      </c>
      <c r="CX43" s="71">
        <v>24</v>
      </c>
      <c r="CY43" s="71">
        <v>13</v>
      </c>
      <c r="CZ43" s="71">
        <v>10</v>
      </c>
      <c r="DA43" s="71">
        <v>10</v>
      </c>
      <c r="DB43" s="71">
        <v>20</v>
      </c>
      <c r="DC43" s="71">
        <v>15</v>
      </c>
      <c r="DD43" s="71">
        <v>17</v>
      </c>
      <c r="DE43" s="71">
        <v>13</v>
      </c>
      <c r="DF43" s="71">
        <v>24</v>
      </c>
      <c r="DG43" s="71">
        <v>15</v>
      </c>
      <c r="DH43" s="71">
        <v>11</v>
      </c>
      <c r="DI43" s="71">
        <v>15</v>
      </c>
      <c r="DJ43" s="71">
        <v>24</v>
      </c>
      <c r="DK43" s="71">
        <v>12</v>
      </c>
      <c r="DL43" s="71">
        <v>23</v>
      </c>
      <c r="DM43" s="71">
        <v>18</v>
      </c>
      <c r="DN43" s="71">
        <v>10</v>
      </c>
      <c r="DO43" s="71">
        <v>14</v>
      </c>
      <c r="DP43" s="71">
        <v>17</v>
      </c>
      <c r="DQ43" s="71">
        <v>9</v>
      </c>
      <c r="DR43" s="71">
        <v>12</v>
      </c>
      <c r="DS43" s="71">
        <v>11</v>
      </c>
      <c r="DT43" s="144">
        <f>(2.71828^(-492.8857+59.0795*K43+7.224*L43))/(1+(2.71828^(-492.8857+59.0795*K43+7.224*L43)))</f>
        <v>1</v>
      </c>
      <c r="DU43" s="40">
        <f>COUNTIF($M43,"=13")+COUNTIF($N43,"=21")+COUNTIF($O43,"=14")+COUNTIF($P43,"=11")+COUNTIF($Q43,"=11")+COUNTIF($R43,"=14")+COUNTIF($S43,"=12")+COUNTIF($T43,"=12")+COUNTIF($U43,"=12")+COUNTIF($V43,"=13")+COUNTIF($W43,"=13")+COUNTIF($X43,"=16")</f>
        <v>11</v>
      </c>
      <c r="DV43" s="40">
        <f>COUNTIF($Y43,"=17")+COUNTIF($Z43,"=9")+COUNTIF($AA43,"=9")+COUNTIF($AB43,"=11")+COUNTIF($AC43,"=11")+COUNTIF($AD43,"=25")+COUNTIF($AE43,"=15")+COUNTIF($AF43,"=19")+COUNTIF($AG43,"=30")+COUNTIF($AH43,"=15")+COUNTIF($AI43,"=15")+COUNTIF($AJ43,"=16")+COUNTIF($AK43,"=17")</f>
        <v>12</v>
      </c>
      <c r="DW43" s="40">
        <f>COUNTIF($AL43,"=11")+COUNTIF($AM43,"=11")+COUNTIF($AN43,"=22")+COUNTIF($AO43,"=23")+COUNTIF($AP43,"=17")+COUNTIF($AQ43,"=14")+COUNTIF($AR43,"=19")+COUNTIF($AS43,"=17")+COUNTIF($AV43,"=12")+COUNTIF($AW43,"=12")</f>
        <v>8</v>
      </c>
      <c r="DX43" s="40">
        <f>COUNTIF($AX43,"=11")+COUNTIF($AY43,"=9")+COUNTIF($AZ43,"=15")+COUNTIF($BA43,"=16")+COUNTIF($BB43,"=8")+COUNTIF($BC43,"=10")+COUNTIF($BD43,"=10")+COUNTIF($BE43,"=8")+COUNTIF($BF43,"=10")+COUNTIF($BG43,"=10")</f>
        <v>10</v>
      </c>
      <c r="DY43" s="40">
        <f>COUNTIF($BH43,"=12")+COUNTIF($BI43,"=23")+COUNTIF($BJ43,"=23")+COUNTIF($BK43,"=15")+COUNTIF($BL43,"=10")+COUNTIF($BM43,"=12")+COUNTIF($BN43,"=12")+COUNTIF($BO43,"=16")+COUNTIF($BP43,"=8")+COUNTIF($BQ43,"=12")+COUNTIF($BR43,"=22")+COUNTIF($BS43,"=20")+COUNTIF($BT43,"=13")</f>
        <v>13</v>
      </c>
      <c r="DZ43" s="40">
        <f>COUNTIF($BU43,"=12")+COUNTIF($BV43,"=11")+COUNTIF($BW43,"=13")+COUNTIF($BX43,"=10")+COUNTIF($BY43,"=11")+COUNTIF($BZ43,"=12")+COUNTIF($CA43,"=12")</f>
        <v>7</v>
      </c>
      <c r="EA43" s="2" t="s">
        <v>71</v>
      </c>
      <c r="EB43" s="2" t="s">
        <v>350</v>
      </c>
      <c r="EC43" s="51"/>
      <c r="ED43" s="52"/>
    </row>
    <row r="44" spans="1:134" s="13" customFormat="1" x14ac:dyDescent="0.25">
      <c r="A44" s="133" t="s">
        <v>437</v>
      </c>
      <c r="B44" s="2" t="s">
        <v>440</v>
      </c>
      <c r="C44" s="2" t="s">
        <v>438</v>
      </c>
      <c r="D44" s="147" t="s">
        <v>778</v>
      </c>
      <c r="E44" s="20" t="s">
        <v>12</v>
      </c>
      <c r="F44" s="20" t="s">
        <v>439</v>
      </c>
      <c r="G44" s="98">
        <v>43739</v>
      </c>
      <c r="H44" s="53">
        <v>1</v>
      </c>
      <c r="I44" s="2" t="s">
        <v>285</v>
      </c>
      <c r="J44" s="2" t="s">
        <v>806</v>
      </c>
      <c r="K44" s="158">
        <f>+COUNTIF($N44,"&lt;=21")+COUNTIF($AA44,"&lt;=9")+COUNTIF($AJ44,"&lt;=16")+COUNTIF($AN44,"&gt;=22")+COUNTIF($AP44,"&gt;=17")+COUNTIF($AQ44,"&lt;=14")+COUNTIF($AR44,"&gt;=19")+COUNTIF($BK44,"&lt;=15")+COUNTIF($BO44,"&gt;=16")+COUNTIF($BX44,"&lt;=10")</f>
        <v>9</v>
      </c>
      <c r="L44" s="106">
        <f>65-(+DU44+DV44+DW44+DX44+DY44+DZ44)</f>
        <v>5</v>
      </c>
      <c r="M44" s="54">
        <v>13</v>
      </c>
      <c r="N44" s="103">
        <v>21</v>
      </c>
      <c r="O44" s="54">
        <v>14</v>
      </c>
      <c r="P44" s="54">
        <v>11</v>
      </c>
      <c r="Q44" s="114">
        <v>11</v>
      </c>
      <c r="R44" s="114">
        <v>14</v>
      </c>
      <c r="S44" s="54">
        <v>12</v>
      </c>
      <c r="T44" s="54">
        <v>12</v>
      </c>
      <c r="U44" s="54">
        <v>12</v>
      </c>
      <c r="V44" s="54">
        <v>13</v>
      </c>
      <c r="W44" s="54">
        <v>13</v>
      </c>
      <c r="X44" s="158">
        <v>17</v>
      </c>
      <c r="Y44" s="54">
        <v>17</v>
      </c>
      <c r="Z44" s="115">
        <v>9</v>
      </c>
      <c r="AA44" s="108">
        <v>9</v>
      </c>
      <c r="AB44" s="54">
        <v>11</v>
      </c>
      <c r="AC44" s="54">
        <v>11</v>
      </c>
      <c r="AD44" s="54">
        <v>25</v>
      </c>
      <c r="AE44" s="54">
        <v>15</v>
      </c>
      <c r="AF44" s="54">
        <v>19</v>
      </c>
      <c r="AG44" s="54">
        <v>30</v>
      </c>
      <c r="AH44" s="121">
        <v>15</v>
      </c>
      <c r="AI44" s="115">
        <v>15</v>
      </c>
      <c r="AJ44" s="108">
        <v>16</v>
      </c>
      <c r="AK44" s="115">
        <v>17</v>
      </c>
      <c r="AL44" s="101">
        <v>10</v>
      </c>
      <c r="AM44" s="54">
        <v>11</v>
      </c>
      <c r="AN44" s="105">
        <v>22</v>
      </c>
      <c r="AO44" s="114">
        <v>23</v>
      </c>
      <c r="AP44" s="104">
        <v>17</v>
      </c>
      <c r="AQ44" s="101">
        <v>14</v>
      </c>
      <c r="AR44" s="54">
        <v>18</v>
      </c>
      <c r="AS44" s="54">
        <v>17</v>
      </c>
      <c r="AT44" s="121">
        <v>40</v>
      </c>
      <c r="AU44" s="115">
        <v>40</v>
      </c>
      <c r="AV44" s="54">
        <v>12</v>
      </c>
      <c r="AW44" s="54">
        <v>12</v>
      </c>
      <c r="AX44" s="54">
        <v>11</v>
      </c>
      <c r="AY44" s="54">
        <v>9</v>
      </c>
      <c r="AZ44" s="114">
        <v>15</v>
      </c>
      <c r="BA44" s="114">
        <v>16</v>
      </c>
      <c r="BB44" s="54">
        <v>8</v>
      </c>
      <c r="BC44" s="54">
        <v>10</v>
      </c>
      <c r="BD44" s="54">
        <v>10</v>
      </c>
      <c r="BE44" s="54">
        <v>8</v>
      </c>
      <c r="BF44" s="54">
        <v>10</v>
      </c>
      <c r="BG44" s="54">
        <v>10</v>
      </c>
      <c r="BH44" s="54">
        <v>12</v>
      </c>
      <c r="BI44" s="114">
        <v>23</v>
      </c>
      <c r="BJ44" s="114">
        <v>23</v>
      </c>
      <c r="BK44" s="101">
        <v>15</v>
      </c>
      <c r="BL44" s="54">
        <v>10</v>
      </c>
      <c r="BM44" s="54">
        <v>12</v>
      </c>
      <c r="BN44" s="54">
        <v>12</v>
      </c>
      <c r="BO44" s="105">
        <v>17</v>
      </c>
      <c r="BP44" s="54">
        <v>8</v>
      </c>
      <c r="BQ44" s="54">
        <v>12</v>
      </c>
      <c r="BR44" s="54">
        <v>22</v>
      </c>
      <c r="BS44" s="54">
        <v>20</v>
      </c>
      <c r="BT44" s="54">
        <v>13</v>
      </c>
      <c r="BU44" s="54">
        <v>14</v>
      </c>
      <c r="BV44" s="54">
        <v>11</v>
      </c>
      <c r="BW44" s="54">
        <v>13</v>
      </c>
      <c r="BX44" s="101">
        <v>10</v>
      </c>
      <c r="BY44" s="54">
        <v>11</v>
      </c>
      <c r="BZ44" s="54">
        <v>12</v>
      </c>
      <c r="CA44" s="54">
        <v>12</v>
      </c>
      <c r="CB44" s="62">
        <v>35</v>
      </c>
      <c r="CC44" s="62">
        <v>13</v>
      </c>
      <c r="CD44" s="62">
        <v>9</v>
      </c>
      <c r="CE44" s="62">
        <v>16</v>
      </c>
      <c r="CF44" s="62">
        <v>12</v>
      </c>
      <c r="CG44" s="62">
        <v>25</v>
      </c>
      <c r="CH44" s="62">
        <v>26</v>
      </c>
      <c r="CI44" s="62">
        <v>19</v>
      </c>
      <c r="CJ44" s="62">
        <v>12</v>
      </c>
      <c r="CK44" s="62">
        <v>11</v>
      </c>
      <c r="CL44" s="62">
        <v>13</v>
      </c>
      <c r="CM44" s="62">
        <v>12</v>
      </c>
      <c r="CN44" s="62">
        <v>12</v>
      </c>
      <c r="CO44" s="62">
        <v>9</v>
      </c>
      <c r="CP44" s="62">
        <v>13</v>
      </c>
      <c r="CQ44" s="62">
        <v>12</v>
      </c>
      <c r="CR44" s="62">
        <v>10</v>
      </c>
      <c r="CS44" s="62">
        <v>11</v>
      </c>
      <c r="CT44" s="62">
        <v>11</v>
      </c>
      <c r="CU44" s="62">
        <v>30</v>
      </c>
      <c r="CV44" s="62">
        <v>12</v>
      </c>
      <c r="CW44" s="62">
        <v>13</v>
      </c>
      <c r="CX44" s="62">
        <v>24</v>
      </c>
      <c r="CY44" s="62">
        <v>13</v>
      </c>
      <c r="CZ44" s="62">
        <v>10</v>
      </c>
      <c r="DA44" s="62">
        <v>10</v>
      </c>
      <c r="DB44" s="62">
        <v>19</v>
      </c>
      <c r="DC44" s="62">
        <v>15</v>
      </c>
      <c r="DD44" s="62">
        <v>18</v>
      </c>
      <c r="DE44" s="62">
        <v>13</v>
      </c>
      <c r="DF44" s="62">
        <v>24</v>
      </c>
      <c r="DG44" s="62">
        <v>15</v>
      </c>
      <c r="DH44" s="62">
        <v>11</v>
      </c>
      <c r="DI44" s="62">
        <v>15</v>
      </c>
      <c r="DJ44" s="62">
        <v>24</v>
      </c>
      <c r="DK44" s="62">
        <v>12</v>
      </c>
      <c r="DL44" s="62">
        <v>23</v>
      </c>
      <c r="DM44" s="62">
        <v>18</v>
      </c>
      <c r="DN44" s="62">
        <v>10</v>
      </c>
      <c r="DO44" s="62">
        <v>14</v>
      </c>
      <c r="DP44" s="62">
        <v>17</v>
      </c>
      <c r="DQ44" s="62">
        <v>9</v>
      </c>
      <c r="DR44" s="62">
        <v>12</v>
      </c>
      <c r="DS44" s="62">
        <v>11</v>
      </c>
      <c r="DT44" s="144">
        <f>(2.71828^(-492.8857+59.0795*K44+7.224*L44))/(1+(2.71828^(-492.8857+59.0795*K44+7.224*L44)))</f>
        <v>1</v>
      </c>
      <c r="DU44" s="40">
        <f>COUNTIF($M44,"=13")+COUNTIF($N44,"=21")+COUNTIF($O44,"=14")+COUNTIF($P44,"=11")+COUNTIF($Q44,"=11")+COUNTIF($R44,"=14")+COUNTIF($S44,"=12")+COUNTIF($T44,"=12")+COUNTIF($U44,"=12")+COUNTIF($V44,"=13")+COUNTIF($W44,"=13")+COUNTIF($X44,"=16")</f>
        <v>11</v>
      </c>
      <c r="DV44" s="40">
        <f>COUNTIF($Y44,"=17")+COUNTIF($Z44,"=9")+COUNTIF($AA44,"=9")+COUNTIF($AB44,"=11")+COUNTIF($AC44,"=11")+COUNTIF($AD44,"=25")+COUNTIF($AE44,"=15")+COUNTIF($AF44,"=19")+COUNTIF($AG44,"=30")+COUNTIF($AH44,"=15")+COUNTIF($AI44,"=15")+COUNTIF($AJ44,"=16")+COUNTIF($AK44,"=17")</f>
        <v>13</v>
      </c>
      <c r="DW44" s="40">
        <f>COUNTIF($AL44,"=11")+COUNTIF($AM44,"=11")+COUNTIF($AN44,"=22")+COUNTIF($AO44,"=23")+COUNTIF($AP44,"=17")+COUNTIF($AQ44,"=14")+COUNTIF($AR44,"=19")+COUNTIF($AS44,"=17")+COUNTIF($AV44,"=12")+COUNTIF($AW44,"=12")</f>
        <v>8</v>
      </c>
      <c r="DX44" s="40">
        <f>COUNTIF($AX44,"=11")+COUNTIF($AY44,"=9")+COUNTIF($AZ44,"=15")+COUNTIF($BA44,"=16")+COUNTIF($BB44,"=8")+COUNTIF($BC44,"=10")+COUNTIF($BD44,"=10")+COUNTIF($BE44,"=8")+COUNTIF($BF44,"=10")+COUNTIF($BG44,"=10")</f>
        <v>10</v>
      </c>
      <c r="DY44" s="40">
        <f>COUNTIF($BH44,"=12")+COUNTIF($BI44,"=23")+COUNTIF($BJ44,"=23")+COUNTIF($BK44,"=15")+COUNTIF($BL44,"=10")+COUNTIF($BM44,"=12")+COUNTIF($BN44,"=12")+COUNTIF($BO44,"=16")+COUNTIF($BP44,"=8")+COUNTIF($BQ44,"=12")+COUNTIF($BR44,"=22")+COUNTIF($BS44,"=20")+COUNTIF($BT44,"=13")</f>
        <v>12</v>
      </c>
      <c r="DZ44" s="40">
        <f>COUNTIF($BU44,"=12")+COUNTIF($BV44,"=11")+COUNTIF($BW44,"=13")+COUNTIF($BX44,"=10")+COUNTIF($BY44,"=11")+COUNTIF($BZ44,"=12")+COUNTIF($CA44,"=12")</f>
        <v>6</v>
      </c>
      <c r="EA44" s="2" t="s">
        <v>440</v>
      </c>
      <c r="EB44" s="20" t="s">
        <v>0</v>
      </c>
      <c r="EC44" s="51"/>
      <c r="ED44" s="52"/>
    </row>
    <row r="45" spans="1:134" s="13" customFormat="1" x14ac:dyDescent="0.25">
      <c r="A45" s="133" t="s">
        <v>441</v>
      </c>
      <c r="B45" s="2" t="s">
        <v>22</v>
      </c>
      <c r="C45" s="20" t="s">
        <v>895</v>
      </c>
      <c r="D45" s="147" t="s">
        <v>896</v>
      </c>
      <c r="E45" s="20" t="s">
        <v>12</v>
      </c>
      <c r="F45" s="20" t="s">
        <v>22</v>
      </c>
      <c r="G45" s="98">
        <v>43739</v>
      </c>
      <c r="H45" s="53">
        <v>1</v>
      </c>
      <c r="I45" s="2" t="s">
        <v>285</v>
      </c>
      <c r="J45" s="20" t="s">
        <v>897</v>
      </c>
      <c r="K45" s="158">
        <f>+COUNTIF($N45,"&lt;=21")+COUNTIF($AA45,"&lt;=9")+COUNTIF($AJ45,"&lt;=16")+COUNTIF($AN45,"&gt;=22")+COUNTIF($AP45,"&gt;=17")+COUNTIF($AQ45,"&lt;=14")+COUNTIF($AR45,"&gt;=19")+COUNTIF($BK45,"&lt;=15")+COUNTIF($BO45,"&gt;=16")+COUNTIF($BX45,"&lt;=10")</f>
        <v>9</v>
      </c>
      <c r="L45" s="106">
        <f>65-(+DU45+DV45+DW45+DX45+DY45+DZ45)</f>
        <v>5</v>
      </c>
      <c r="M45" s="113">
        <v>13</v>
      </c>
      <c r="N45" s="103">
        <v>21</v>
      </c>
      <c r="O45" s="113">
        <v>14</v>
      </c>
      <c r="P45" s="113">
        <v>11</v>
      </c>
      <c r="Q45" s="114">
        <v>11</v>
      </c>
      <c r="R45" s="114">
        <v>14</v>
      </c>
      <c r="S45" s="113">
        <v>12</v>
      </c>
      <c r="T45" s="113">
        <v>12</v>
      </c>
      <c r="U45" s="113">
        <v>12</v>
      </c>
      <c r="V45" s="113">
        <v>13</v>
      </c>
      <c r="W45" s="113">
        <v>13</v>
      </c>
      <c r="X45" s="113">
        <v>16</v>
      </c>
      <c r="Y45" s="163">
        <v>18</v>
      </c>
      <c r="Z45" s="115">
        <v>9</v>
      </c>
      <c r="AA45" s="108">
        <v>9</v>
      </c>
      <c r="AB45" s="113">
        <v>11</v>
      </c>
      <c r="AC45" s="113">
        <v>11</v>
      </c>
      <c r="AD45" s="113">
        <v>25</v>
      </c>
      <c r="AE45" s="113">
        <v>15</v>
      </c>
      <c r="AF45" s="113">
        <v>18</v>
      </c>
      <c r="AG45" s="113">
        <v>30</v>
      </c>
      <c r="AH45" s="121">
        <v>15</v>
      </c>
      <c r="AI45" s="115">
        <v>15</v>
      </c>
      <c r="AJ45" s="108">
        <v>16</v>
      </c>
      <c r="AK45" s="115">
        <v>17</v>
      </c>
      <c r="AL45" s="101">
        <v>10</v>
      </c>
      <c r="AM45" s="113">
        <v>11</v>
      </c>
      <c r="AN45" s="105">
        <v>22</v>
      </c>
      <c r="AO45" s="114">
        <v>23</v>
      </c>
      <c r="AP45" s="106">
        <v>17</v>
      </c>
      <c r="AQ45" s="101">
        <v>14</v>
      </c>
      <c r="AR45" s="113">
        <v>18</v>
      </c>
      <c r="AS45" s="113">
        <v>17</v>
      </c>
      <c r="AT45" s="114">
        <v>37</v>
      </c>
      <c r="AU45" s="115">
        <v>38</v>
      </c>
      <c r="AV45" s="113">
        <v>12</v>
      </c>
      <c r="AW45" s="113">
        <v>12</v>
      </c>
      <c r="AX45" s="113">
        <v>11</v>
      </c>
      <c r="AY45" s="113">
        <v>9</v>
      </c>
      <c r="AZ45" s="114">
        <v>15</v>
      </c>
      <c r="BA45" s="114">
        <v>16</v>
      </c>
      <c r="BB45" s="113">
        <v>8</v>
      </c>
      <c r="BC45" s="113">
        <v>10</v>
      </c>
      <c r="BD45" s="113">
        <v>10</v>
      </c>
      <c r="BE45" s="113">
        <v>8</v>
      </c>
      <c r="BF45" s="113">
        <v>10</v>
      </c>
      <c r="BG45" s="113">
        <v>10</v>
      </c>
      <c r="BH45" s="113">
        <v>12</v>
      </c>
      <c r="BI45" s="114">
        <v>23</v>
      </c>
      <c r="BJ45" s="114">
        <v>23</v>
      </c>
      <c r="BK45" s="113">
        <v>15</v>
      </c>
      <c r="BL45" s="113">
        <v>10</v>
      </c>
      <c r="BM45" s="113">
        <v>12</v>
      </c>
      <c r="BN45" s="113">
        <v>12</v>
      </c>
      <c r="BO45" s="105">
        <v>17</v>
      </c>
      <c r="BP45" s="113">
        <v>8</v>
      </c>
      <c r="BQ45" s="113">
        <v>12</v>
      </c>
      <c r="BR45" s="113">
        <v>22</v>
      </c>
      <c r="BS45" s="113">
        <v>20</v>
      </c>
      <c r="BT45" s="113">
        <v>13</v>
      </c>
      <c r="BU45" s="113">
        <v>12</v>
      </c>
      <c r="BV45" s="113">
        <v>11</v>
      </c>
      <c r="BW45" s="113">
        <v>13</v>
      </c>
      <c r="BX45" s="101">
        <v>10</v>
      </c>
      <c r="BY45" s="113">
        <v>11</v>
      </c>
      <c r="BZ45" s="113">
        <v>12</v>
      </c>
      <c r="CA45" s="113">
        <v>12</v>
      </c>
      <c r="CB45" s="71">
        <v>35</v>
      </c>
      <c r="CC45" s="71">
        <v>15</v>
      </c>
      <c r="CD45" s="71">
        <v>9</v>
      </c>
      <c r="CE45" s="71">
        <v>16</v>
      </c>
      <c r="CF45" s="71">
        <v>12</v>
      </c>
      <c r="CG45" s="71">
        <v>25</v>
      </c>
      <c r="CH45" s="71">
        <v>26</v>
      </c>
      <c r="CI45" s="71">
        <v>19</v>
      </c>
      <c r="CJ45" s="71">
        <v>12</v>
      </c>
      <c r="CK45" s="71">
        <v>11</v>
      </c>
      <c r="CL45" s="71">
        <v>14</v>
      </c>
      <c r="CM45" s="71">
        <v>12</v>
      </c>
      <c r="CN45" s="71">
        <v>13</v>
      </c>
      <c r="CO45" s="71">
        <v>9</v>
      </c>
      <c r="CP45" s="71">
        <v>13</v>
      </c>
      <c r="CQ45" s="71">
        <v>12</v>
      </c>
      <c r="CR45" s="71">
        <v>10</v>
      </c>
      <c r="CS45" s="71">
        <v>11</v>
      </c>
      <c r="CT45" s="71">
        <v>11</v>
      </c>
      <c r="CU45" s="71">
        <v>30</v>
      </c>
      <c r="CV45" s="71">
        <v>12</v>
      </c>
      <c r="CW45" s="71">
        <v>13</v>
      </c>
      <c r="CX45" s="71">
        <v>24</v>
      </c>
      <c r="CY45" s="71">
        <v>13</v>
      </c>
      <c r="CZ45" s="71">
        <v>10</v>
      </c>
      <c r="DA45" s="71">
        <v>10</v>
      </c>
      <c r="DB45" s="71">
        <v>19</v>
      </c>
      <c r="DC45" s="71">
        <v>15</v>
      </c>
      <c r="DD45" s="71">
        <v>17</v>
      </c>
      <c r="DE45" s="71">
        <v>13</v>
      </c>
      <c r="DF45" s="71">
        <v>24</v>
      </c>
      <c r="DG45" s="71">
        <v>15</v>
      </c>
      <c r="DH45" s="71">
        <v>11</v>
      </c>
      <c r="DI45" s="71">
        <v>15</v>
      </c>
      <c r="DJ45" s="71">
        <v>24</v>
      </c>
      <c r="DK45" s="71">
        <v>12</v>
      </c>
      <c r="DL45" s="71">
        <v>23</v>
      </c>
      <c r="DM45" s="71">
        <v>18</v>
      </c>
      <c r="DN45" s="71">
        <v>10</v>
      </c>
      <c r="DO45" s="71">
        <v>14</v>
      </c>
      <c r="DP45" s="71">
        <v>17</v>
      </c>
      <c r="DQ45" s="71">
        <v>9</v>
      </c>
      <c r="DR45" s="71">
        <v>12</v>
      </c>
      <c r="DS45" s="71">
        <v>11</v>
      </c>
      <c r="DT45" s="144">
        <f>(2.71828^(-492.8857+59.0795*K45+7.224*L45))/(1+(2.71828^(-492.8857+59.0795*K45+7.224*L45)))</f>
        <v>1</v>
      </c>
      <c r="DU45" s="40">
        <f>COUNTIF($M45,"=13")+COUNTIF($N45,"=21")+COUNTIF($O45,"=14")+COUNTIF($P45,"=11")+COUNTIF($Q45,"=11")+COUNTIF($R45,"=14")+COUNTIF($S45,"=12")+COUNTIF($T45,"=12")+COUNTIF($U45,"=12")+COUNTIF($V45,"=13")+COUNTIF($W45,"=13")+COUNTIF($X45,"=16")</f>
        <v>12</v>
      </c>
      <c r="DV45" s="40">
        <f>COUNTIF($Y45,"=17")+COUNTIF($Z45,"=9")+COUNTIF($AA45,"=9")+COUNTIF($AB45,"=11")+COUNTIF($AC45,"=11")+COUNTIF($AD45,"=25")+COUNTIF($AE45,"=15")+COUNTIF($AF45,"=19")+COUNTIF($AG45,"=30")+COUNTIF($AH45,"=15")+COUNTIF($AI45,"=15")+COUNTIF($AJ45,"=16")+COUNTIF($AK45,"=17")</f>
        <v>11</v>
      </c>
      <c r="DW45" s="40">
        <f>COUNTIF($AL45,"=11")+COUNTIF($AM45,"=11")+COUNTIF($AN45,"=22")+COUNTIF($AO45,"=23")+COUNTIF($AP45,"=17")+COUNTIF($AQ45,"=14")+COUNTIF($AR45,"=19")+COUNTIF($AS45,"=17")+COUNTIF($AV45,"=12")+COUNTIF($AW45,"=12")</f>
        <v>8</v>
      </c>
      <c r="DX45" s="40">
        <f>COUNTIF($AX45,"=11")+COUNTIF($AY45,"=9")+COUNTIF($AZ45,"=15")+COUNTIF($BA45,"=16")+COUNTIF($BB45,"=8")+COUNTIF($BC45,"=10")+COUNTIF($BD45,"=10")+COUNTIF($BE45,"=8")+COUNTIF($BF45,"=10")+COUNTIF($BG45,"=10")</f>
        <v>10</v>
      </c>
      <c r="DY45" s="40">
        <f>COUNTIF($BH45,"=12")+COUNTIF($BI45,"=23")+COUNTIF($BJ45,"=23")+COUNTIF($BK45,"=15")+COUNTIF($BL45,"=10")+COUNTIF($BM45,"=12")+COUNTIF($BN45,"=12")+COUNTIF($BO45,"=16")+COUNTIF($BP45,"=8")+COUNTIF($BQ45,"=12")+COUNTIF($BR45,"=22")+COUNTIF($BS45,"=20")+COUNTIF($BT45,"=13")</f>
        <v>12</v>
      </c>
      <c r="DZ45" s="40">
        <f>COUNTIF($BU45,"=12")+COUNTIF($BV45,"=11")+COUNTIF($BW45,"=13")+COUNTIF($BX45,"=10")+COUNTIF($BY45,"=11")+COUNTIF($BZ45,"=12")+COUNTIF($CA45,"=12")</f>
        <v>7</v>
      </c>
      <c r="EA45" s="2" t="s">
        <v>22</v>
      </c>
      <c r="EB45" s="20" t="s">
        <v>442</v>
      </c>
      <c r="EC45" s="51"/>
      <c r="ED45" s="33"/>
    </row>
    <row r="46" spans="1:134" s="13" customFormat="1" x14ac:dyDescent="0.25">
      <c r="A46" s="145">
        <v>929695</v>
      </c>
      <c r="B46" s="14" t="s">
        <v>62</v>
      </c>
      <c r="C46" s="14" t="s">
        <v>908</v>
      </c>
      <c r="D46" s="147" t="s">
        <v>909</v>
      </c>
      <c r="E46" s="14" t="s">
        <v>12</v>
      </c>
      <c r="F46" s="14" t="s">
        <v>62</v>
      </c>
      <c r="G46" s="98">
        <v>44152</v>
      </c>
      <c r="H46" s="53">
        <v>1</v>
      </c>
      <c r="I46" s="2" t="s">
        <v>285</v>
      </c>
      <c r="J46" s="20" t="s">
        <v>910</v>
      </c>
      <c r="K46" s="158">
        <f>+COUNTIF($N46,"&lt;=21")+COUNTIF($AA46,"&lt;=9")+COUNTIF($AJ46,"&lt;=16")+COUNTIF($AN46,"&gt;=22")+COUNTIF($AP46,"&gt;=17")+COUNTIF($AQ46,"&lt;=14")+COUNTIF($AR46,"&gt;=19")+COUNTIF($BK46,"&lt;=15")+COUNTIF($BO46,"&gt;=16")+COUNTIF($BX46,"&lt;=10")</f>
        <v>9</v>
      </c>
      <c r="L46" s="106">
        <f>65-(+DU46+DV46+DW46+DX46+DY46+DZ46)</f>
        <v>6</v>
      </c>
      <c r="M46" s="54">
        <v>13</v>
      </c>
      <c r="N46" s="103">
        <v>21</v>
      </c>
      <c r="O46" s="54">
        <v>14</v>
      </c>
      <c r="P46" s="54">
        <v>11</v>
      </c>
      <c r="Q46" s="114">
        <v>11</v>
      </c>
      <c r="R46" s="114">
        <v>14</v>
      </c>
      <c r="S46" s="54">
        <v>12</v>
      </c>
      <c r="T46" s="54">
        <v>12</v>
      </c>
      <c r="U46" s="104">
        <v>13</v>
      </c>
      <c r="V46" s="54">
        <v>13</v>
      </c>
      <c r="W46" s="54">
        <v>13</v>
      </c>
      <c r="X46" s="113">
        <v>16</v>
      </c>
      <c r="Y46" s="54">
        <v>17</v>
      </c>
      <c r="Z46" s="61">
        <v>9</v>
      </c>
      <c r="AA46" s="108">
        <v>9</v>
      </c>
      <c r="AB46" s="54">
        <v>11</v>
      </c>
      <c r="AC46" s="54">
        <v>11</v>
      </c>
      <c r="AD46" s="54">
        <v>25</v>
      </c>
      <c r="AE46" s="54">
        <v>15</v>
      </c>
      <c r="AF46" s="54">
        <v>19</v>
      </c>
      <c r="AG46" s="54">
        <v>30</v>
      </c>
      <c r="AH46" s="61">
        <v>15</v>
      </c>
      <c r="AI46" s="61">
        <v>15</v>
      </c>
      <c r="AJ46" s="108">
        <v>16</v>
      </c>
      <c r="AK46" s="115">
        <v>17</v>
      </c>
      <c r="AL46" s="101">
        <v>10</v>
      </c>
      <c r="AM46" s="54">
        <v>11</v>
      </c>
      <c r="AN46" s="105">
        <v>22</v>
      </c>
      <c r="AO46" s="45">
        <v>23</v>
      </c>
      <c r="AP46" s="105">
        <v>19</v>
      </c>
      <c r="AQ46" s="101">
        <v>14</v>
      </c>
      <c r="AR46" s="105">
        <v>20</v>
      </c>
      <c r="AS46" s="54">
        <v>17</v>
      </c>
      <c r="AT46" s="115">
        <v>37</v>
      </c>
      <c r="AU46" s="121">
        <v>39</v>
      </c>
      <c r="AV46" s="54">
        <v>12</v>
      </c>
      <c r="AW46" s="54">
        <v>12</v>
      </c>
      <c r="AX46" s="54">
        <v>11</v>
      </c>
      <c r="AY46" s="54">
        <v>9</v>
      </c>
      <c r="AZ46" s="114">
        <v>15</v>
      </c>
      <c r="BA46" s="114">
        <v>16</v>
      </c>
      <c r="BB46" s="54">
        <v>8</v>
      </c>
      <c r="BC46" s="54">
        <v>10</v>
      </c>
      <c r="BD46" s="54">
        <v>10</v>
      </c>
      <c r="BE46" s="54">
        <v>8</v>
      </c>
      <c r="BF46" s="54">
        <v>10</v>
      </c>
      <c r="BG46" s="54">
        <v>10</v>
      </c>
      <c r="BH46" s="54">
        <v>12</v>
      </c>
      <c r="BI46" s="114">
        <v>23</v>
      </c>
      <c r="BJ46" s="114">
        <v>23</v>
      </c>
      <c r="BK46" s="101">
        <v>15</v>
      </c>
      <c r="BL46" s="54">
        <v>10</v>
      </c>
      <c r="BM46" s="54">
        <v>12</v>
      </c>
      <c r="BN46" s="54">
        <v>12</v>
      </c>
      <c r="BO46" s="54">
        <v>15</v>
      </c>
      <c r="BP46" s="54">
        <v>8</v>
      </c>
      <c r="BQ46" s="104">
        <v>13</v>
      </c>
      <c r="BR46" s="54">
        <v>22</v>
      </c>
      <c r="BS46" s="54">
        <v>20</v>
      </c>
      <c r="BT46" s="54">
        <v>13</v>
      </c>
      <c r="BU46" s="54">
        <v>12</v>
      </c>
      <c r="BV46" s="54">
        <v>11</v>
      </c>
      <c r="BW46" s="54">
        <v>13</v>
      </c>
      <c r="BX46" s="101">
        <v>10</v>
      </c>
      <c r="BY46" s="54">
        <v>11</v>
      </c>
      <c r="BZ46" s="54">
        <v>12</v>
      </c>
      <c r="CA46" s="54">
        <v>12</v>
      </c>
      <c r="CB46" s="62">
        <v>35</v>
      </c>
      <c r="CC46" s="62">
        <v>15</v>
      </c>
      <c r="CD46" s="62">
        <v>9</v>
      </c>
      <c r="CE46" s="62">
        <v>16</v>
      </c>
      <c r="CF46" s="62">
        <v>12</v>
      </c>
      <c r="CG46" s="62">
        <v>25</v>
      </c>
      <c r="CH46" s="62">
        <v>26</v>
      </c>
      <c r="CI46" s="62">
        <v>19</v>
      </c>
      <c r="CJ46" s="62">
        <v>12</v>
      </c>
      <c r="CK46" s="62">
        <v>11</v>
      </c>
      <c r="CL46" s="62">
        <v>15</v>
      </c>
      <c r="CM46" s="62">
        <v>12</v>
      </c>
      <c r="CN46" s="62">
        <v>12</v>
      </c>
      <c r="CO46" s="62">
        <v>9</v>
      </c>
      <c r="CP46" s="62">
        <v>13</v>
      </c>
      <c r="CQ46" s="62">
        <v>12</v>
      </c>
      <c r="CR46" s="62">
        <v>10</v>
      </c>
      <c r="CS46" s="62">
        <v>11</v>
      </c>
      <c r="CT46" s="62">
        <v>11</v>
      </c>
      <c r="CU46" s="62">
        <v>30</v>
      </c>
      <c r="CV46" s="62">
        <v>12</v>
      </c>
      <c r="CW46" s="62">
        <v>13</v>
      </c>
      <c r="CX46" s="62">
        <v>24</v>
      </c>
      <c r="CY46" s="62">
        <v>13</v>
      </c>
      <c r="CZ46" s="62">
        <v>10</v>
      </c>
      <c r="DA46" s="62">
        <v>10</v>
      </c>
      <c r="DB46" s="62">
        <v>19</v>
      </c>
      <c r="DC46" s="62">
        <v>15</v>
      </c>
      <c r="DD46" s="62">
        <v>17</v>
      </c>
      <c r="DE46" s="62">
        <v>12</v>
      </c>
      <c r="DF46" s="62">
        <v>26</v>
      </c>
      <c r="DG46" s="62">
        <v>15</v>
      </c>
      <c r="DH46" s="62">
        <v>11</v>
      </c>
      <c r="DI46" s="62">
        <v>15</v>
      </c>
      <c r="DJ46" s="62">
        <v>24</v>
      </c>
      <c r="DK46" s="62">
        <v>12</v>
      </c>
      <c r="DL46" s="62">
        <v>23</v>
      </c>
      <c r="DM46" s="62">
        <v>18</v>
      </c>
      <c r="DN46" s="62">
        <v>10</v>
      </c>
      <c r="DO46" s="62">
        <v>14</v>
      </c>
      <c r="DP46" s="62">
        <v>18</v>
      </c>
      <c r="DQ46" s="62">
        <v>9</v>
      </c>
      <c r="DR46" s="62">
        <v>12</v>
      </c>
      <c r="DS46" s="62">
        <v>11</v>
      </c>
      <c r="DT46" s="144">
        <f>(2.71828^(-492.8857+59.0795*K46+7.224*L46))/(1+(2.71828^(-492.8857+59.0795*K46+7.224*L46)))</f>
        <v>1</v>
      </c>
      <c r="DU46" s="40">
        <f>COUNTIF($M46,"=13")+COUNTIF($N46,"=21")+COUNTIF($O46,"=14")+COUNTIF($P46,"=11")+COUNTIF($Q46,"=11")+COUNTIF($R46,"=14")+COUNTIF($S46,"=12")+COUNTIF($T46,"=12")+COUNTIF($U46,"=12")+COUNTIF($V46,"=13")+COUNTIF($W46,"=13")+COUNTIF($X46,"=16")</f>
        <v>11</v>
      </c>
      <c r="DV46" s="40">
        <f>COUNTIF($Y46,"=17")+COUNTIF($Z46,"=9")+COUNTIF($AA46,"=9")+COUNTIF($AB46,"=11")+COUNTIF($AC46,"=11")+COUNTIF($AD46,"=25")+COUNTIF($AE46,"=15")+COUNTIF($AF46,"=19")+COUNTIF($AG46,"=30")+COUNTIF($AH46,"=15")+COUNTIF($AI46,"=15")+COUNTIF($AJ46,"=16")+COUNTIF($AK46,"=17")</f>
        <v>13</v>
      </c>
      <c r="DW46" s="40">
        <f>COUNTIF($AL46,"=11")+COUNTIF($AM46,"=11")+COUNTIF($AN46,"=22")+COUNTIF($AO46,"=23")+COUNTIF($AP46,"=17")+COUNTIF($AQ46,"=14")+COUNTIF($AR46,"=19")+COUNTIF($AS46,"=17")+COUNTIF($AV46,"=12")+COUNTIF($AW46,"=12")</f>
        <v>7</v>
      </c>
      <c r="DX46" s="40">
        <f>COUNTIF($AX46,"=11")+COUNTIF($AY46,"=9")+COUNTIF($AZ46,"=15")+COUNTIF($BA46,"=16")+COUNTIF($BB46,"=8")+COUNTIF($BC46,"=10")+COUNTIF($BD46,"=10")+COUNTIF($BE46,"=8")+COUNTIF($BF46,"=10")+COUNTIF($BG46,"=10")</f>
        <v>10</v>
      </c>
      <c r="DY46" s="40">
        <f>COUNTIF($BH46,"=12")+COUNTIF($BI46,"=23")+COUNTIF($BJ46,"=23")+COUNTIF($BK46,"=15")+COUNTIF($BL46,"=10")+COUNTIF($BM46,"=12")+COUNTIF($BN46,"=12")+COUNTIF($BO46,"=16")+COUNTIF($BP46,"=8")+COUNTIF($BQ46,"=12")+COUNTIF($BR46,"=22")+COUNTIF($BS46,"=20")+COUNTIF($BT46,"=13")</f>
        <v>11</v>
      </c>
      <c r="DZ46" s="40">
        <f>COUNTIF($BU46,"=12")+COUNTIF($BV46,"=11")+COUNTIF($BW46,"=13")+COUNTIF($BX46,"=10")+COUNTIF($BY46,"=11")+COUNTIF($BZ46,"=12")+COUNTIF($CA46,"=12")</f>
        <v>7</v>
      </c>
      <c r="EA46" s="14" t="s">
        <v>0</v>
      </c>
      <c r="EB46" s="14" t="s">
        <v>907</v>
      </c>
      <c r="EC46" s="51"/>
      <c r="ED46" s="52"/>
    </row>
    <row r="47" spans="1:134" s="13" customFormat="1" ht="15.95" customHeight="1" x14ac:dyDescent="0.25">
      <c r="A47" s="20">
        <v>770718</v>
      </c>
      <c r="B47" s="53" t="s">
        <v>226</v>
      </c>
      <c r="C47" s="20" t="s">
        <v>323</v>
      </c>
      <c r="D47" s="147" t="s">
        <v>779</v>
      </c>
      <c r="E47" s="20" t="s">
        <v>12</v>
      </c>
      <c r="F47" s="14" t="s">
        <v>172</v>
      </c>
      <c r="G47" s="6">
        <v>44148</v>
      </c>
      <c r="H47" s="53">
        <v>1</v>
      </c>
      <c r="I47" s="2" t="s">
        <v>285</v>
      </c>
      <c r="J47" s="20" t="s">
        <v>813</v>
      </c>
      <c r="K47" s="158">
        <f>+COUNTIF($N47,"&lt;=21")+COUNTIF($AA47,"&lt;=9")+COUNTIF($AJ47,"&lt;=16")+COUNTIF($AN47,"&gt;=22")+COUNTIF($AP47,"&gt;=17")+COUNTIF($AQ47,"&lt;=14")+COUNTIF($AR47,"&gt;=19")+COUNTIF($BK47,"&lt;=15")+COUNTIF($BO47,"&gt;=16")+COUNTIF($BX47,"&lt;=10")</f>
        <v>9</v>
      </c>
      <c r="L47" s="106">
        <f>65-(+DU47+DV47+DW47+DX47+DY47+DZ47)</f>
        <v>6</v>
      </c>
      <c r="M47" s="113">
        <v>13</v>
      </c>
      <c r="N47" s="103">
        <v>21</v>
      </c>
      <c r="O47" s="113">
        <v>14</v>
      </c>
      <c r="P47" s="113">
        <v>11</v>
      </c>
      <c r="Q47" s="114">
        <v>11</v>
      </c>
      <c r="R47" s="114">
        <v>14</v>
      </c>
      <c r="S47" s="113">
        <v>12</v>
      </c>
      <c r="T47" s="113">
        <v>12</v>
      </c>
      <c r="U47" s="113">
        <v>12</v>
      </c>
      <c r="V47" s="113">
        <v>13</v>
      </c>
      <c r="W47" s="113">
        <v>13</v>
      </c>
      <c r="X47" s="113">
        <v>16</v>
      </c>
      <c r="Y47" s="113">
        <v>17</v>
      </c>
      <c r="Z47" s="115">
        <v>9</v>
      </c>
      <c r="AA47" s="108">
        <v>9</v>
      </c>
      <c r="AB47" s="113">
        <v>11</v>
      </c>
      <c r="AC47" s="113">
        <v>11</v>
      </c>
      <c r="AD47" s="113">
        <v>25</v>
      </c>
      <c r="AE47" s="113">
        <v>15</v>
      </c>
      <c r="AF47" s="113">
        <v>19</v>
      </c>
      <c r="AG47" s="159">
        <v>29</v>
      </c>
      <c r="AH47" s="114">
        <v>15</v>
      </c>
      <c r="AI47" s="115">
        <v>15</v>
      </c>
      <c r="AJ47" s="108">
        <v>16</v>
      </c>
      <c r="AK47" s="115">
        <v>17</v>
      </c>
      <c r="AL47" s="101">
        <v>10</v>
      </c>
      <c r="AM47" s="113">
        <v>11</v>
      </c>
      <c r="AN47" s="105">
        <v>22</v>
      </c>
      <c r="AO47" s="114">
        <v>23</v>
      </c>
      <c r="AP47" s="105">
        <v>18</v>
      </c>
      <c r="AQ47" s="101">
        <v>14</v>
      </c>
      <c r="AR47" s="113">
        <v>18</v>
      </c>
      <c r="AS47" s="113">
        <v>17</v>
      </c>
      <c r="AT47" s="121">
        <v>38</v>
      </c>
      <c r="AU47" s="114">
        <v>39</v>
      </c>
      <c r="AV47" s="113">
        <v>12</v>
      </c>
      <c r="AW47" s="113">
        <v>12</v>
      </c>
      <c r="AX47" s="113">
        <v>11</v>
      </c>
      <c r="AY47" s="113">
        <v>9</v>
      </c>
      <c r="AZ47" s="114">
        <v>15</v>
      </c>
      <c r="BA47" s="114">
        <v>16</v>
      </c>
      <c r="BB47" s="113">
        <v>8</v>
      </c>
      <c r="BC47" s="163">
        <v>11</v>
      </c>
      <c r="BD47" s="113">
        <v>10</v>
      </c>
      <c r="BE47" s="113">
        <v>8</v>
      </c>
      <c r="BF47" s="113">
        <v>10</v>
      </c>
      <c r="BG47" s="113">
        <v>10</v>
      </c>
      <c r="BH47" s="113">
        <v>12</v>
      </c>
      <c r="BI47" s="114">
        <v>23</v>
      </c>
      <c r="BJ47" s="114">
        <v>23</v>
      </c>
      <c r="BK47" s="101">
        <v>15</v>
      </c>
      <c r="BL47" s="113">
        <v>10</v>
      </c>
      <c r="BM47" s="113">
        <v>12</v>
      </c>
      <c r="BN47" s="113">
        <v>12</v>
      </c>
      <c r="BO47" s="105">
        <v>17</v>
      </c>
      <c r="BP47" s="113">
        <v>8</v>
      </c>
      <c r="BQ47" s="113">
        <v>12</v>
      </c>
      <c r="BR47" s="113">
        <v>22</v>
      </c>
      <c r="BS47" s="113">
        <v>20</v>
      </c>
      <c r="BT47" s="113">
        <v>13</v>
      </c>
      <c r="BU47" s="113">
        <v>12</v>
      </c>
      <c r="BV47" s="113">
        <v>11</v>
      </c>
      <c r="BW47" s="113">
        <v>13</v>
      </c>
      <c r="BX47" s="101">
        <v>10</v>
      </c>
      <c r="BY47" s="113">
        <v>11</v>
      </c>
      <c r="BZ47" s="113">
        <v>12</v>
      </c>
      <c r="CA47" s="113">
        <v>12</v>
      </c>
      <c r="CB47" s="71">
        <v>37</v>
      </c>
      <c r="CC47" s="71">
        <v>15</v>
      </c>
      <c r="CD47" s="71">
        <v>9</v>
      </c>
      <c r="CE47" s="71">
        <v>16</v>
      </c>
      <c r="CF47" s="71">
        <v>12</v>
      </c>
      <c r="CG47" s="71">
        <v>25</v>
      </c>
      <c r="CH47" s="71">
        <v>26</v>
      </c>
      <c r="CI47" s="71">
        <v>19</v>
      </c>
      <c r="CJ47" s="71">
        <v>12</v>
      </c>
      <c r="CK47" s="71">
        <v>11</v>
      </c>
      <c r="CL47" s="71">
        <v>14</v>
      </c>
      <c r="CM47" s="71">
        <v>12</v>
      </c>
      <c r="CN47" s="71">
        <v>12</v>
      </c>
      <c r="CO47" s="71">
        <v>9</v>
      </c>
      <c r="CP47" s="71">
        <v>13</v>
      </c>
      <c r="CQ47" s="71">
        <v>12</v>
      </c>
      <c r="CR47" s="71">
        <v>10</v>
      </c>
      <c r="CS47" s="71">
        <v>11</v>
      </c>
      <c r="CT47" s="71">
        <v>11</v>
      </c>
      <c r="CU47" s="71">
        <v>30</v>
      </c>
      <c r="CV47" s="71">
        <v>12</v>
      </c>
      <c r="CW47" s="71">
        <v>13</v>
      </c>
      <c r="CX47" s="71">
        <v>24</v>
      </c>
      <c r="CY47" s="71">
        <v>13</v>
      </c>
      <c r="CZ47" s="71">
        <v>10</v>
      </c>
      <c r="DA47" s="71">
        <v>10</v>
      </c>
      <c r="DB47" s="71">
        <v>20</v>
      </c>
      <c r="DC47" s="71">
        <v>15</v>
      </c>
      <c r="DD47" s="71">
        <v>17</v>
      </c>
      <c r="DE47" s="71">
        <v>13</v>
      </c>
      <c r="DF47" s="71">
        <v>24</v>
      </c>
      <c r="DG47" s="71">
        <v>15</v>
      </c>
      <c r="DH47" s="71">
        <v>11</v>
      </c>
      <c r="DI47" s="71">
        <v>15</v>
      </c>
      <c r="DJ47" s="71">
        <v>24</v>
      </c>
      <c r="DK47" s="71">
        <v>12</v>
      </c>
      <c r="DL47" s="71">
        <v>23</v>
      </c>
      <c r="DM47" s="71">
        <v>18</v>
      </c>
      <c r="DN47" s="71">
        <v>10</v>
      </c>
      <c r="DO47" s="71">
        <v>15</v>
      </c>
      <c r="DP47" s="71">
        <v>17</v>
      </c>
      <c r="DQ47" s="71">
        <v>9</v>
      </c>
      <c r="DR47" s="71">
        <v>12</v>
      </c>
      <c r="DS47" s="71">
        <v>11</v>
      </c>
      <c r="DT47" s="144">
        <f>(2.71828^(-492.8857+59.0795*K47+7.224*L47))/(1+(2.71828^(-492.8857+59.0795*K47+7.224*L47)))</f>
        <v>1</v>
      </c>
      <c r="DU47" s="40">
        <f>COUNTIF($M47,"=13")+COUNTIF($N47,"=21")+COUNTIF($O47,"=14")+COUNTIF($P47,"=11")+COUNTIF($Q47,"=11")+COUNTIF($R47,"=14")+COUNTIF($S47,"=12")+COUNTIF($T47,"=12")+COUNTIF($U47,"=12")+COUNTIF($V47,"=13")+COUNTIF($W47,"=13")+COUNTIF($X47,"=16")</f>
        <v>12</v>
      </c>
      <c r="DV47" s="40">
        <f>COUNTIF($Y47,"=17")+COUNTIF($Z47,"=9")+COUNTIF($AA47,"=9")+COUNTIF($AB47,"=11")+COUNTIF($AC47,"=11")+COUNTIF($AD47,"=25")+COUNTIF($AE47,"=15")+COUNTIF($AF47,"=19")+COUNTIF($AG47,"=30")+COUNTIF($AH47,"=15")+COUNTIF($AI47,"=15")+COUNTIF($AJ47,"=16")+COUNTIF($AK47,"=17")</f>
        <v>12</v>
      </c>
      <c r="DW47" s="40">
        <f>COUNTIF($AL47,"=11")+COUNTIF($AM47,"=11")+COUNTIF($AN47,"=22")+COUNTIF($AO47,"=23")+COUNTIF($AP47,"=17")+COUNTIF($AQ47,"=14")+COUNTIF($AR47,"=19")+COUNTIF($AS47,"=17")+COUNTIF($AV47,"=12")+COUNTIF($AW47,"=12")</f>
        <v>7</v>
      </c>
      <c r="DX47" s="40">
        <f>COUNTIF($AX47,"=11")+COUNTIF($AY47,"=9")+COUNTIF($AZ47,"=15")+COUNTIF($BA47,"=16")+COUNTIF($BB47,"=8")+COUNTIF($BC47,"=10")+COUNTIF($BD47,"=10")+COUNTIF($BE47,"=8")+COUNTIF($BF47,"=10")+COUNTIF($BG47,"=10")</f>
        <v>9</v>
      </c>
      <c r="DY47" s="40">
        <f>COUNTIF($BH47,"=12")+COUNTIF($BI47,"=23")+COUNTIF($BJ47,"=23")+COUNTIF($BK47,"=15")+COUNTIF($BL47,"=10")+COUNTIF($BM47,"=12")+COUNTIF($BN47,"=12")+COUNTIF($BO47,"=16")+COUNTIF($BP47,"=8")+COUNTIF($BQ47,"=12")+COUNTIF($BR47,"=22")+COUNTIF($BS47,"=20")+COUNTIF($BT47,"=13")</f>
        <v>12</v>
      </c>
      <c r="DZ47" s="40">
        <f>COUNTIF($BU47,"=12")+COUNTIF($BV47,"=11")+COUNTIF($BW47,"=13")+COUNTIF($BX47,"=10")+COUNTIF($BY47,"=11")+COUNTIF($BZ47,"=12")+COUNTIF($CA47,"=12")</f>
        <v>7</v>
      </c>
      <c r="EA47" s="2" t="s">
        <v>226</v>
      </c>
      <c r="EB47" s="20" t="s">
        <v>322</v>
      </c>
      <c r="EC47" s="51"/>
      <c r="ED47" s="52"/>
    </row>
    <row r="48" spans="1:134" s="20" customFormat="1" ht="15.95" customHeight="1" x14ac:dyDescent="0.25">
      <c r="A48" s="20" t="s">
        <v>256</v>
      </c>
      <c r="B48" s="2" t="s">
        <v>100</v>
      </c>
      <c r="C48" s="53" t="s">
        <v>361</v>
      </c>
      <c r="D48" s="147" t="s">
        <v>780</v>
      </c>
      <c r="E48" s="20" t="s">
        <v>12</v>
      </c>
      <c r="F48" s="14" t="s">
        <v>172</v>
      </c>
      <c r="G48" s="98">
        <v>43739</v>
      </c>
      <c r="H48" s="53">
        <v>1</v>
      </c>
      <c r="I48" s="2" t="s">
        <v>285</v>
      </c>
      <c r="J48" s="53" t="s">
        <v>808</v>
      </c>
      <c r="K48" s="158">
        <f>+COUNTIF($N48,"&lt;=21")+COUNTIF($AA48,"&lt;=9")+COUNTIF($AJ48,"&lt;=16")+COUNTIF($AN48,"&gt;=22")+COUNTIF($AP48,"&gt;=17")+COUNTIF($AQ48,"&lt;=14")+COUNTIF($AR48,"&gt;=19")+COUNTIF($BK48,"&lt;=15")+COUNTIF($BO48,"&gt;=16")+COUNTIF($BX48,"&lt;=10")</f>
        <v>9</v>
      </c>
      <c r="L48" s="106">
        <f>65-(+DU48+DV48+DW48+DX48+DY48+DZ48)</f>
        <v>7</v>
      </c>
      <c r="M48" s="113">
        <v>13</v>
      </c>
      <c r="N48" s="103">
        <v>21</v>
      </c>
      <c r="O48" s="113">
        <v>14</v>
      </c>
      <c r="P48" s="113">
        <v>11</v>
      </c>
      <c r="Q48" s="114">
        <v>11</v>
      </c>
      <c r="R48" s="114">
        <v>14</v>
      </c>
      <c r="S48" s="113">
        <v>12</v>
      </c>
      <c r="T48" s="113">
        <v>12</v>
      </c>
      <c r="U48" s="113">
        <v>12</v>
      </c>
      <c r="V48" s="113">
        <v>13</v>
      </c>
      <c r="W48" s="113">
        <v>13</v>
      </c>
      <c r="X48" s="113">
        <v>16</v>
      </c>
      <c r="Y48" s="113">
        <v>17</v>
      </c>
      <c r="Z48" s="115">
        <v>9</v>
      </c>
      <c r="AA48" s="108">
        <v>9</v>
      </c>
      <c r="AB48" s="113">
        <v>11</v>
      </c>
      <c r="AC48" s="113">
        <v>11</v>
      </c>
      <c r="AD48" s="113">
        <v>25</v>
      </c>
      <c r="AE48" s="113">
        <v>15</v>
      </c>
      <c r="AF48" s="113">
        <v>19</v>
      </c>
      <c r="AG48" s="159">
        <v>29</v>
      </c>
      <c r="AH48" s="114">
        <v>15</v>
      </c>
      <c r="AI48" s="121">
        <v>15</v>
      </c>
      <c r="AJ48" s="108">
        <v>16</v>
      </c>
      <c r="AK48" s="115">
        <v>17</v>
      </c>
      <c r="AL48" s="101">
        <v>10</v>
      </c>
      <c r="AM48" s="113">
        <v>11</v>
      </c>
      <c r="AN48" s="105">
        <v>22</v>
      </c>
      <c r="AO48" s="114">
        <v>23</v>
      </c>
      <c r="AP48" s="105">
        <v>18</v>
      </c>
      <c r="AQ48" s="101">
        <v>14</v>
      </c>
      <c r="AR48" s="113">
        <v>18</v>
      </c>
      <c r="AS48" s="106">
        <v>18</v>
      </c>
      <c r="AT48" s="115">
        <v>38</v>
      </c>
      <c r="AU48" s="114">
        <v>40</v>
      </c>
      <c r="AV48" s="159">
        <v>11</v>
      </c>
      <c r="AW48" s="113">
        <v>12</v>
      </c>
      <c r="AX48" s="113">
        <v>11</v>
      </c>
      <c r="AY48" s="113">
        <v>9</v>
      </c>
      <c r="AZ48" s="114">
        <v>15</v>
      </c>
      <c r="BA48" s="114">
        <v>16</v>
      </c>
      <c r="BB48" s="113">
        <v>8</v>
      </c>
      <c r="BC48" s="113">
        <v>10</v>
      </c>
      <c r="BD48" s="113">
        <v>10</v>
      </c>
      <c r="BE48" s="113">
        <v>8</v>
      </c>
      <c r="BF48" s="113">
        <v>10</v>
      </c>
      <c r="BG48" s="113">
        <v>10</v>
      </c>
      <c r="BH48" s="113">
        <v>12</v>
      </c>
      <c r="BI48" s="114">
        <v>23</v>
      </c>
      <c r="BJ48" s="121">
        <v>23</v>
      </c>
      <c r="BK48" s="101">
        <v>15</v>
      </c>
      <c r="BL48" s="113">
        <v>10</v>
      </c>
      <c r="BM48" s="113">
        <v>12</v>
      </c>
      <c r="BN48" s="113">
        <v>12</v>
      </c>
      <c r="BO48" s="113">
        <v>16</v>
      </c>
      <c r="BP48" s="113">
        <v>8</v>
      </c>
      <c r="BQ48" s="113">
        <v>12</v>
      </c>
      <c r="BR48" s="163">
        <v>23</v>
      </c>
      <c r="BS48" s="113">
        <v>20</v>
      </c>
      <c r="BT48" s="113">
        <v>13</v>
      </c>
      <c r="BU48" s="113">
        <v>12</v>
      </c>
      <c r="BV48" s="113">
        <v>11</v>
      </c>
      <c r="BW48" s="113">
        <v>13</v>
      </c>
      <c r="BX48" s="101">
        <v>10</v>
      </c>
      <c r="BY48" s="113">
        <v>11</v>
      </c>
      <c r="BZ48" s="113">
        <v>12</v>
      </c>
      <c r="CA48" s="113">
        <v>12</v>
      </c>
      <c r="CB48" s="71">
        <v>35</v>
      </c>
      <c r="CC48" s="71">
        <v>15</v>
      </c>
      <c r="CD48" s="71">
        <v>9</v>
      </c>
      <c r="CE48" s="71">
        <v>16</v>
      </c>
      <c r="CF48" s="71">
        <v>12</v>
      </c>
      <c r="CG48" s="71">
        <v>25</v>
      </c>
      <c r="CH48" s="71">
        <v>26</v>
      </c>
      <c r="CI48" s="71">
        <v>19</v>
      </c>
      <c r="CJ48" s="71">
        <v>12</v>
      </c>
      <c r="CK48" s="71">
        <v>11</v>
      </c>
      <c r="CL48" s="71">
        <v>13</v>
      </c>
      <c r="CM48" s="71">
        <v>12</v>
      </c>
      <c r="CN48" s="71">
        <v>12</v>
      </c>
      <c r="CO48" s="71">
        <v>9</v>
      </c>
      <c r="CP48" s="71">
        <v>13</v>
      </c>
      <c r="CQ48" s="71">
        <v>12</v>
      </c>
      <c r="CR48" s="71">
        <v>10</v>
      </c>
      <c r="CS48" s="71">
        <v>11</v>
      </c>
      <c r="CT48" s="71">
        <v>11</v>
      </c>
      <c r="CU48" s="71">
        <v>30</v>
      </c>
      <c r="CV48" s="71">
        <v>12</v>
      </c>
      <c r="CW48" s="71">
        <v>13</v>
      </c>
      <c r="CX48" s="71">
        <v>24</v>
      </c>
      <c r="CY48" s="71">
        <v>13</v>
      </c>
      <c r="CZ48" s="71">
        <v>10</v>
      </c>
      <c r="DA48" s="71">
        <v>10</v>
      </c>
      <c r="DB48" s="71">
        <v>20</v>
      </c>
      <c r="DC48" s="71">
        <v>15</v>
      </c>
      <c r="DD48" s="71">
        <v>17</v>
      </c>
      <c r="DE48" s="71">
        <v>14</v>
      </c>
      <c r="DF48" s="71">
        <v>24</v>
      </c>
      <c r="DG48" s="71">
        <v>15</v>
      </c>
      <c r="DH48" s="71">
        <v>12</v>
      </c>
      <c r="DI48" s="71">
        <v>16</v>
      </c>
      <c r="DJ48" s="71">
        <v>24</v>
      </c>
      <c r="DK48" s="71">
        <v>12</v>
      </c>
      <c r="DL48" s="71">
        <v>23</v>
      </c>
      <c r="DM48" s="71">
        <v>18</v>
      </c>
      <c r="DN48" s="71">
        <v>10</v>
      </c>
      <c r="DO48" s="71">
        <v>14</v>
      </c>
      <c r="DP48" s="71">
        <v>17</v>
      </c>
      <c r="DQ48" s="71">
        <v>9</v>
      </c>
      <c r="DR48" s="71">
        <v>12</v>
      </c>
      <c r="DS48" s="71">
        <v>11</v>
      </c>
      <c r="DT48" s="144">
        <f>(2.71828^(-492.8857+59.0795*K48+7.224*L48))/(1+(2.71828^(-492.8857+59.0795*K48+7.224*L48)))</f>
        <v>1</v>
      </c>
      <c r="DU48" s="40">
        <f>COUNTIF($M48,"=13")+COUNTIF($N48,"=21")+COUNTIF($O48,"=14")+COUNTIF($P48,"=11")+COUNTIF($Q48,"=11")+COUNTIF($R48,"=14")+COUNTIF($S48,"=12")+COUNTIF($T48,"=12")+COUNTIF($U48,"=12")+COUNTIF($V48,"=13")+COUNTIF($W48,"=13")+COUNTIF($X48,"=16")</f>
        <v>12</v>
      </c>
      <c r="DV48" s="40">
        <f>COUNTIF($Y48,"=17")+COUNTIF($Z48,"=9")+COUNTIF($AA48,"=9")+COUNTIF($AB48,"=11")+COUNTIF($AC48,"=11")+COUNTIF($AD48,"=25")+COUNTIF($AE48,"=15")+COUNTIF($AF48,"=19")+COUNTIF($AG48,"=30")+COUNTIF($AH48,"=15")+COUNTIF($AI48,"=15")+COUNTIF($AJ48,"=16")+COUNTIF($AK48,"=17")</f>
        <v>12</v>
      </c>
      <c r="DW48" s="40">
        <f>COUNTIF($AL48,"=11")+COUNTIF($AM48,"=11")+COUNTIF($AN48,"=22")+COUNTIF($AO48,"=23")+COUNTIF($AP48,"=17")+COUNTIF($AQ48,"=14")+COUNTIF($AR48,"=19")+COUNTIF($AS48,"=17")+COUNTIF($AV48,"=12")+COUNTIF($AW48,"=12")</f>
        <v>5</v>
      </c>
      <c r="DX48" s="40">
        <f>COUNTIF($AX48,"=11")+COUNTIF($AY48,"=9")+COUNTIF($AZ48,"=15")+COUNTIF($BA48,"=16")+COUNTIF($BB48,"=8")+COUNTIF($BC48,"=10")+COUNTIF($BD48,"=10")+COUNTIF($BE48,"=8")+COUNTIF($BF48,"=10")+COUNTIF($BG48,"=10")</f>
        <v>10</v>
      </c>
      <c r="DY48" s="40">
        <f>COUNTIF($BH48,"=12")+COUNTIF($BI48,"=23")+COUNTIF($BJ48,"=23")+COUNTIF($BK48,"=15")+COUNTIF($BL48,"=10")+COUNTIF($BM48,"=12")+COUNTIF($BN48,"=12")+COUNTIF($BO48,"=16")+COUNTIF($BP48,"=8")+COUNTIF($BQ48,"=12")+COUNTIF($BR48,"=22")+COUNTIF($BS48,"=20")+COUNTIF($BT48,"=13")</f>
        <v>12</v>
      </c>
      <c r="DZ48" s="40">
        <f>COUNTIF($BU48,"=12")+COUNTIF($BV48,"=11")+COUNTIF($BW48,"=13")+COUNTIF($BX48,"=10")+COUNTIF($BY48,"=11")+COUNTIF($BZ48,"=12")+COUNTIF($CA48,"=12")</f>
        <v>7</v>
      </c>
      <c r="EA48" s="2" t="s">
        <v>100</v>
      </c>
      <c r="EB48" s="20" t="s">
        <v>443</v>
      </c>
      <c r="EC48" s="51"/>
      <c r="ED48" s="52"/>
    </row>
    <row r="49" spans="1:134" s="13" customFormat="1" ht="15.95" customHeight="1" x14ac:dyDescent="0.25">
      <c r="A49" s="133">
        <v>555822</v>
      </c>
      <c r="B49" s="14" t="s">
        <v>11</v>
      </c>
      <c r="C49" s="14" t="s">
        <v>340</v>
      </c>
      <c r="D49" s="147" t="s">
        <v>774</v>
      </c>
      <c r="E49" s="14" t="s">
        <v>12</v>
      </c>
      <c r="F49" s="14" t="s">
        <v>11</v>
      </c>
      <c r="G49" s="6">
        <v>44148</v>
      </c>
      <c r="H49" s="53">
        <v>1</v>
      </c>
      <c r="I49" s="14" t="s">
        <v>285</v>
      </c>
      <c r="J49" s="14" t="s">
        <v>809</v>
      </c>
      <c r="K49" s="158">
        <f>+COUNTIF($N49,"&lt;=21")+COUNTIF($AA49,"&lt;=9")+COUNTIF($AJ49,"&lt;=16")+COUNTIF($AN49,"&gt;=22")+COUNTIF($AP49,"&gt;=17")+COUNTIF($AQ49,"&lt;=14")+COUNTIF($AR49,"&gt;=19")+COUNTIF($BK49,"&lt;=15")+COUNTIF($BO49,"&gt;=16")+COUNTIF($BX49,"&lt;=10")</f>
        <v>9</v>
      </c>
      <c r="L49" s="106">
        <f>65-(+DU49+DV49+DW49+DX49+DY49+DZ49)</f>
        <v>10</v>
      </c>
      <c r="M49" s="129">
        <v>13</v>
      </c>
      <c r="N49" s="103">
        <v>21</v>
      </c>
      <c r="O49" s="129">
        <v>14</v>
      </c>
      <c r="P49" s="129">
        <v>11</v>
      </c>
      <c r="Q49" s="4">
        <v>11</v>
      </c>
      <c r="R49" s="4">
        <v>14</v>
      </c>
      <c r="S49" s="129">
        <v>12</v>
      </c>
      <c r="T49" s="129">
        <v>12</v>
      </c>
      <c r="U49" s="101">
        <v>11</v>
      </c>
      <c r="V49" s="129">
        <v>13</v>
      </c>
      <c r="W49" s="129">
        <v>13</v>
      </c>
      <c r="X49" s="67">
        <v>16</v>
      </c>
      <c r="Y49" s="110">
        <v>16</v>
      </c>
      <c r="Z49" s="61">
        <v>9</v>
      </c>
      <c r="AA49" s="61">
        <v>10</v>
      </c>
      <c r="AB49" s="129">
        <v>11</v>
      </c>
      <c r="AC49" s="129">
        <v>11</v>
      </c>
      <c r="AD49" s="104">
        <v>26</v>
      </c>
      <c r="AE49" s="129">
        <v>15</v>
      </c>
      <c r="AF49" s="129">
        <v>19</v>
      </c>
      <c r="AG49" s="109">
        <v>33</v>
      </c>
      <c r="AH49" s="4">
        <v>15</v>
      </c>
      <c r="AI49" s="61">
        <v>15</v>
      </c>
      <c r="AJ49" s="108">
        <v>16</v>
      </c>
      <c r="AK49" s="108">
        <v>16</v>
      </c>
      <c r="AL49" s="129">
        <v>11</v>
      </c>
      <c r="AM49" s="129">
        <v>11</v>
      </c>
      <c r="AN49" s="105">
        <v>22</v>
      </c>
      <c r="AO49" s="110">
        <v>22</v>
      </c>
      <c r="AP49" s="106">
        <v>17</v>
      </c>
      <c r="AQ49" s="101">
        <v>14</v>
      </c>
      <c r="AR49" s="104">
        <v>19</v>
      </c>
      <c r="AS49" s="106">
        <v>18</v>
      </c>
      <c r="AT49" s="67">
        <v>37</v>
      </c>
      <c r="AU49" s="63">
        <v>39</v>
      </c>
      <c r="AV49" s="129">
        <v>12</v>
      </c>
      <c r="AW49" s="129">
        <v>12</v>
      </c>
      <c r="AX49" s="129">
        <v>11</v>
      </c>
      <c r="AY49" s="129">
        <v>9</v>
      </c>
      <c r="AZ49" s="4">
        <v>15</v>
      </c>
      <c r="BA49" s="4">
        <v>16</v>
      </c>
      <c r="BB49" s="129">
        <v>8</v>
      </c>
      <c r="BC49" s="129">
        <v>10</v>
      </c>
      <c r="BD49" s="129">
        <v>10</v>
      </c>
      <c r="BE49" s="129">
        <v>8</v>
      </c>
      <c r="BF49" s="129">
        <v>10</v>
      </c>
      <c r="BG49" s="129">
        <v>10</v>
      </c>
      <c r="BH49" s="129">
        <v>12</v>
      </c>
      <c r="BI49" s="4">
        <v>23</v>
      </c>
      <c r="BJ49" s="4">
        <v>23</v>
      </c>
      <c r="BK49" s="110">
        <v>15</v>
      </c>
      <c r="BL49" s="129">
        <v>10</v>
      </c>
      <c r="BM49" s="129">
        <v>12</v>
      </c>
      <c r="BN49" s="129">
        <v>12</v>
      </c>
      <c r="BO49" s="109">
        <v>18</v>
      </c>
      <c r="BP49" s="129">
        <v>8</v>
      </c>
      <c r="BQ49" s="54">
        <v>12</v>
      </c>
      <c r="BR49" s="129">
        <v>22</v>
      </c>
      <c r="BS49" s="106">
        <v>21</v>
      </c>
      <c r="BT49" s="129">
        <v>13</v>
      </c>
      <c r="BU49" s="129">
        <v>12</v>
      </c>
      <c r="BV49" s="129">
        <v>11</v>
      </c>
      <c r="BW49" s="129">
        <v>13</v>
      </c>
      <c r="BX49" s="101">
        <v>10</v>
      </c>
      <c r="BY49" s="129">
        <v>11</v>
      </c>
      <c r="BZ49" s="129">
        <v>12</v>
      </c>
      <c r="CA49" s="129">
        <v>12</v>
      </c>
      <c r="CB49" s="62">
        <v>35</v>
      </c>
      <c r="CC49" s="62">
        <v>15</v>
      </c>
      <c r="CD49" s="62">
        <v>9</v>
      </c>
      <c r="CE49" s="62">
        <v>16</v>
      </c>
      <c r="CF49" s="62">
        <v>12</v>
      </c>
      <c r="CG49" s="62">
        <v>25</v>
      </c>
      <c r="CH49" s="62">
        <v>26</v>
      </c>
      <c r="CI49" s="62">
        <v>19</v>
      </c>
      <c r="CJ49" s="62">
        <v>12</v>
      </c>
      <c r="CK49" s="62">
        <v>11</v>
      </c>
      <c r="CL49" s="62">
        <v>13</v>
      </c>
      <c r="CM49" s="62">
        <v>12</v>
      </c>
      <c r="CN49" s="62">
        <v>12</v>
      </c>
      <c r="CO49" s="62">
        <v>9</v>
      </c>
      <c r="CP49" s="62">
        <v>13</v>
      </c>
      <c r="CQ49" s="62">
        <v>12</v>
      </c>
      <c r="CR49" s="62">
        <v>10</v>
      </c>
      <c r="CS49" s="62">
        <v>11</v>
      </c>
      <c r="CT49" s="62">
        <v>11</v>
      </c>
      <c r="CU49" s="62">
        <v>30</v>
      </c>
      <c r="CV49" s="62">
        <v>12</v>
      </c>
      <c r="CW49" s="62">
        <v>13</v>
      </c>
      <c r="CX49" s="62">
        <v>24</v>
      </c>
      <c r="CY49" s="62">
        <v>13</v>
      </c>
      <c r="CZ49" s="62">
        <v>10</v>
      </c>
      <c r="DA49" s="62">
        <v>10</v>
      </c>
      <c r="DB49" s="62">
        <v>20</v>
      </c>
      <c r="DC49" s="62">
        <v>15</v>
      </c>
      <c r="DD49" s="62">
        <v>18</v>
      </c>
      <c r="DE49" s="62">
        <v>13</v>
      </c>
      <c r="DF49" s="62">
        <v>24</v>
      </c>
      <c r="DG49" s="62">
        <v>15</v>
      </c>
      <c r="DH49" s="62">
        <v>11</v>
      </c>
      <c r="DI49" s="62">
        <v>15</v>
      </c>
      <c r="DJ49" s="62">
        <v>24</v>
      </c>
      <c r="DK49" s="62">
        <v>12</v>
      </c>
      <c r="DL49" s="62">
        <v>23</v>
      </c>
      <c r="DM49" s="62">
        <v>18</v>
      </c>
      <c r="DN49" s="62">
        <v>10</v>
      </c>
      <c r="DO49" s="62">
        <v>14</v>
      </c>
      <c r="DP49" s="62">
        <v>17</v>
      </c>
      <c r="DQ49" s="62">
        <v>9</v>
      </c>
      <c r="DR49" s="62">
        <v>12</v>
      </c>
      <c r="DS49" s="62">
        <v>11</v>
      </c>
      <c r="DT49" s="144">
        <f>(2.71828^(-492.8857+59.0795*K49+7.224*L49))/(1+(2.71828^(-492.8857+59.0795*K49+7.224*L49)))</f>
        <v>1</v>
      </c>
      <c r="DU49" s="40">
        <f>COUNTIF($M49,"=13")+COUNTIF($N49,"=21")+COUNTIF($O49,"=14")+COUNTIF($P49,"=11")+COUNTIF($Q49,"=11")+COUNTIF($R49,"=14")+COUNTIF($S49,"=12")+COUNTIF($T49,"=12")+COUNTIF($U49,"=12")+COUNTIF($V49,"=13")+COUNTIF($W49,"=13")+COUNTIF($X49,"=16")</f>
        <v>11</v>
      </c>
      <c r="DV49" s="40">
        <f>COUNTIF($Y49,"=17")+COUNTIF($Z49,"=9")+COUNTIF($AA49,"=9")+COUNTIF($AB49,"=11")+COUNTIF($AC49,"=11")+COUNTIF($AD49,"=25")+COUNTIF($AE49,"=15")+COUNTIF($AF49,"=19")+COUNTIF($AG49,"=30")+COUNTIF($AH49,"=15")+COUNTIF($AI49,"=15")+COUNTIF($AJ49,"=16")+COUNTIF($AK49,"=17")</f>
        <v>8</v>
      </c>
      <c r="DW49" s="40">
        <f>COUNTIF($AL49,"=11")+COUNTIF($AM49,"=11")+COUNTIF($AN49,"=22")+COUNTIF($AO49,"=23")+COUNTIF($AP49,"=17")+COUNTIF($AQ49,"=14")+COUNTIF($AR49,"=19")+COUNTIF($AS49,"=17")+COUNTIF($AV49,"=12")+COUNTIF($AW49,"=12")</f>
        <v>8</v>
      </c>
      <c r="DX49" s="40">
        <f>COUNTIF($AX49,"=11")+COUNTIF($AY49,"=9")+COUNTIF($AZ49,"=15")+COUNTIF($BA49,"=16")+COUNTIF($BB49,"=8")+COUNTIF($BC49,"=10")+COUNTIF($BD49,"=10")+COUNTIF($BE49,"=8")+COUNTIF($BF49,"=10")+COUNTIF($BG49,"=10")</f>
        <v>10</v>
      </c>
      <c r="DY49" s="40">
        <f>COUNTIF($BH49,"=12")+COUNTIF($BI49,"=23")+COUNTIF($BJ49,"=23")+COUNTIF($BK49,"=15")+COUNTIF($BL49,"=10")+COUNTIF($BM49,"=12")+COUNTIF($BN49,"=12")+COUNTIF($BO49,"=16")+COUNTIF($BP49,"=8")+COUNTIF($BQ49,"=12")+COUNTIF($BR49,"=22")+COUNTIF($BS49,"=20")+COUNTIF($BT49,"=13")</f>
        <v>11</v>
      </c>
      <c r="DZ49" s="40">
        <f>COUNTIF($BU49,"=12")+COUNTIF($BV49,"=11")+COUNTIF($BW49,"=13")+COUNTIF($BX49,"=10")+COUNTIF($BY49,"=11")+COUNTIF($BZ49,"=12")+COUNTIF($CA49,"=12")</f>
        <v>7</v>
      </c>
      <c r="EA49" s="14" t="s">
        <v>0</v>
      </c>
      <c r="EB49" s="14" t="s">
        <v>363</v>
      </c>
      <c r="EC49" s="51"/>
      <c r="ED49" s="52"/>
    </row>
    <row r="50" spans="1:134" s="13" customFormat="1" ht="15.95" customHeight="1" x14ac:dyDescent="0.25">
      <c r="A50" s="20">
        <v>153145</v>
      </c>
      <c r="B50" s="68" t="s">
        <v>64</v>
      </c>
      <c r="C50" s="53" t="s">
        <v>339</v>
      </c>
      <c r="D50" s="147" t="s">
        <v>775</v>
      </c>
      <c r="E50" s="20" t="s">
        <v>12</v>
      </c>
      <c r="F50" s="20" t="s">
        <v>64</v>
      </c>
      <c r="G50" s="98">
        <v>43739</v>
      </c>
      <c r="H50" s="53">
        <v>1</v>
      </c>
      <c r="I50" s="20" t="s">
        <v>286</v>
      </c>
      <c r="J50" s="53" t="s">
        <v>810</v>
      </c>
      <c r="K50" s="158">
        <f>+COUNTIF($N50,"&lt;=21")+COUNTIF($AA50,"&lt;=9")+COUNTIF($AJ50,"&lt;=16")+COUNTIF($AN50,"&gt;=22")+COUNTIF($AP50,"&gt;=17")+COUNTIF($AQ50,"&lt;=14")+COUNTIF($AR50,"&gt;=19")+COUNTIF($BK50,"&lt;=15")+COUNTIF($BO50,"&gt;=16")+COUNTIF($BX50,"&lt;=10")</f>
        <v>8</v>
      </c>
      <c r="L50" s="106">
        <f>65-(+DU50+DV50+DW50+DX50+DY50+DZ50)</f>
        <v>4</v>
      </c>
      <c r="M50" s="139">
        <v>13</v>
      </c>
      <c r="N50" s="103">
        <v>21</v>
      </c>
      <c r="O50" s="139">
        <v>14</v>
      </c>
      <c r="P50" s="113">
        <v>11</v>
      </c>
      <c r="Q50" s="121">
        <v>11</v>
      </c>
      <c r="R50" s="121">
        <v>14</v>
      </c>
      <c r="S50" s="139">
        <v>12</v>
      </c>
      <c r="T50" s="139">
        <v>12</v>
      </c>
      <c r="U50" s="139">
        <v>12</v>
      </c>
      <c r="V50" s="139">
        <v>13</v>
      </c>
      <c r="W50" s="139">
        <v>13</v>
      </c>
      <c r="X50" s="139">
        <v>16</v>
      </c>
      <c r="Y50" s="139">
        <v>17</v>
      </c>
      <c r="Z50" s="115">
        <v>9</v>
      </c>
      <c r="AA50" s="115">
        <v>10</v>
      </c>
      <c r="AB50" s="139">
        <v>11</v>
      </c>
      <c r="AC50" s="139">
        <v>11</v>
      </c>
      <c r="AD50" s="139">
        <v>25</v>
      </c>
      <c r="AE50" s="139">
        <v>15</v>
      </c>
      <c r="AF50" s="139">
        <v>19</v>
      </c>
      <c r="AG50" s="158">
        <v>31</v>
      </c>
      <c r="AH50" s="121">
        <v>15</v>
      </c>
      <c r="AI50" s="115">
        <v>15</v>
      </c>
      <c r="AJ50" s="108">
        <v>16</v>
      </c>
      <c r="AK50" s="115">
        <v>17</v>
      </c>
      <c r="AL50" s="139">
        <v>11</v>
      </c>
      <c r="AM50" s="139">
        <v>11</v>
      </c>
      <c r="AN50" s="105">
        <v>22</v>
      </c>
      <c r="AO50" s="121">
        <v>23</v>
      </c>
      <c r="AP50" s="106">
        <v>17</v>
      </c>
      <c r="AQ50" s="101">
        <v>14</v>
      </c>
      <c r="AR50" s="104">
        <v>19</v>
      </c>
      <c r="AS50" s="139">
        <v>17</v>
      </c>
      <c r="AT50" s="121">
        <v>37</v>
      </c>
      <c r="AU50" s="121">
        <v>38</v>
      </c>
      <c r="AV50" s="139">
        <v>12</v>
      </c>
      <c r="AW50" s="139">
        <v>12</v>
      </c>
      <c r="AX50" s="139">
        <v>11</v>
      </c>
      <c r="AY50" s="139">
        <v>9</v>
      </c>
      <c r="AZ50" s="121">
        <v>15</v>
      </c>
      <c r="BA50" s="121">
        <v>16</v>
      </c>
      <c r="BB50" s="139">
        <v>8</v>
      </c>
      <c r="BC50" s="139">
        <v>10</v>
      </c>
      <c r="BD50" s="139">
        <v>10</v>
      </c>
      <c r="BE50" s="139">
        <v>8</v>
      </c>
      <c r="BF50" s="139">
        <v>10</v>
      </c>
      <c r="BG50" s="139">
        <v>10</v>
      </c>
      <c r="BH50" s="139">
        <v>12</v>
      </c>
      <c r="BI50" s="121">
        <v>23</v>
      </c>
      <c r="BJ50" s="132">
        <v>23</v>
      </c>
      <c r="BK50" s="139">
        <v>16</v>
      </c>
      <c r="BL50" s="139">
        <v>10</v>
      </c>
      <c r="BM50" s="139">
        <v>12</v>
      </c>
      <c r="BN50" s="139">
        <v>12</v>
      </c>
      <c r="BO50" s="105">
        <v>17</v>
      </c>
      <c r="BP50" s="139">
        <v>8</v>
      </c>
      <c r="BQ50" s="139">
        <v>12</v>
      </c>
      <c r="BR50" s="139">
        <v>22</v>
      </c>
      <c r="BS50" s="139">
        <v>20</v>
      </c>
      <c r="BT50" s="139">
        <v>13</v>
      </c>
      <c r="BU50" s="139">
        <v>12</v>
      </c>
      <c r="BV50" s="139">
        <v>11</v>
      </c>
      <c r="BW50" s="139">
        <v>13</v>
      </c>
      <c r="BX50" s="101">
        <v>10</v>
      </c>
      <c r="BY50" s="139">
        <v>11</v>
      </c>
      <c r="BZ50" s="139">
        <v>12</v>
      </c>
      <c r="CA50" s="139">
        <v>12</v>
      </c>
      <c r="CB50" s="71" t="s">
        <v>0</v>
      </c>
      <c r="CC50" s="71" t="s">
        <v>0</v>
      </c>
      <c r="CD50" s="71" t="s">
        <v>0</v>
      </c>
      <c r="CE50" s="71" t="s">
        <v>0</v>
      </c>
      <c r="CF50" s="71" t="s">
        <v>0</v>
      </c>
      <c r="CG50" s="71" t="s">
        <v>0</v>
      </c>
      <c r="CH50" s="71" t="s">
        <v>0</v>
      </c>
      <c r="CI50" s="71" t="s">
        <v>0</v>
      </c>
      <c r="CJ50" s="71" t="s">
        <v>0</v>
      </c>
      <c r="CK50" s="71" t="s">
        <v>0</v>
      </c>
      <c r="CL50" s="71" t="s">
        <v>0</v>
      </c>
      <c r="CM50" s="71" t="s">
        <v>0</v>
      </c>
      <c r="CN50" s="71" t="s">
        <v>0</v>
      </c>
      <c r="CO50" s="71" t="s">
        <v>0</v>
      </c>
      <c r="CP50" s="71" t="s">
        <v>0</v>
      </c>
      <c r="CQ50" s="71" t="s">
        <v>0</v>
      </c>
      <c r="CR50" s="71" t="s">
        <v>0</v>
      </c>
      <c r="CS50" s="71" t="s">
        <v>0</v>
      </c>
      <c r="CT50" s="71" t="s">
        <v>0</v>
      </c>
      <c r="CU50" s="71" t="s">
        <v>0</v>
      </c>
      <c r="CV50" s="71" t="s">
        <v>0</v>
      </c>
      <c r="CW50" s="71" t="s">
        <v>0</v>
      </c>
      <c r="CX50" s="71" t="s">
        <v>0</v>
      </c>
      <c r="CY50" s="71" t="s">
        <v>0</v>
      </c>
      <c r="CZ50" s="71" t="s">
        <v>0</v>
      </c>
      <c r="DA50" s="71" t="s">
        <v>0</v>
      </c>
      <c r="DB50" s="71" t="s">
        <v>0</v>
      </c>
      <c r="DC50" s="71" t="s">
        <v>0</v>
      </c>
      <c r="DD50" s="71" t="s">
        <v>0</v>
      </c>
      <c r="DE50" s="71" t="s">
        <v>0</v>
      </c>
      <c r="DF50" s="71" t="s">
        <v>0</v>
      </c>
      <c r="DG50" s="71" t="s">
        <v>0</v>
      </c>
      <c r="DH50" s="71" t="s">
        <v>0</v>
      </c>
      <c r="DI50" s="71" t="s">
        <v>0</v>
      </c>
      <c r="DJ50" s="71" t="s">
        <v>0</v>
      </c>
      <c r="DK50" s="71" t="s">
        <v>0</v>
      </c>
      <c r="DL50" s="71" t="s">
        <v>0</v>
      </c>
      <c r="DM50" s="71" t="s">
        <v>0</v>
      </c>
      <c r="DN50" s="71" t="s">
        <v>0</v>
      </c>
      <c r="DO50" s="71" t="s">
        <v>0</v>
      </c>
      <c r="DP50" s="71" t="s">
        <v>0</v>
      </c>
      <c r="DQ50" s="71" t="s">
        <v>0</v>
      </c>
      <c r="DR50" s="71" t="s">
        <v>0</v>
      </c>
      <c r="DS50" s="71" t="s">
        <v>0</v>
      </c>
      <c r="DT50" s="144">
        <f>(2.71828^(-492.8857+59.0795*K50+7.224*L50))/(1+(2.71828^(-492.8857+59.0795*K50+7.224*L50)))</f>
        <v>0.99982425385210993</v>
      </c>
      <c r="DU50" s="40">
        <f>COUNTIF($M50,"=13")+COUNTIF($N50,"=21")+COUNTIF($O50,"=14")+COUNTIF($P50,"=11")+COUNTIF($Q50,"=11")+COUNTIF($R50,"=14")+COUNTIF($S50,"=12")+COUNTIF($T50,"=12")+COUNTIF($U50,"=12")+COUNTIF($V50,"=13")+COUNTIF($W50,"=13")+COUNTIF($X50,"=16")</f>
        <v>12</v>
      </c>
      <c r="DV50" s="40">
        <f>COUNTIF($Y50,"=17")+COUNTIF($Z50,"=9")+COUNTIF($AA50,"=9")+COUNTIF($AB50,"=11")+COUNTIF($AC50,"=11")+COUNTIF($AD50,"=25")+COUNTIF($AE50,"=15")+COUNTIF($AF50,"=19")+COUNTIF($AG50,"=30")+COUNTIF($AH50,"=15")+COUNTIF($AI50,"=15")+COUNTIF($AJ50,"=16")+COUNTIF($AK50,"=17")</f>
        <v>11</v>
      </c>
      <c r="DW50" s="40">
        <f>COUNTIF($AL50,"=11")+COUNTIF($AM50,"=11")+COUNTIF($AN50,"=22")+COUNTIF($AO50,"=23")+COUNTIF($AP50,"=17")+COUNTIF($AQ50,"=14")+COUNTIF($AR50,"=19")+COUNTIF($AS50,"=17")+COUNTIF($AV50,"=12")+COUNTIF($AW50,"=12")</f>
        <v>10</v>
      </c>
      <c r="DX50" s="40">
        <f>COUNTIF($AX50,"=11")+COUNTIF($AY50,"=9")+COUNTIF($AZ50,"=15")+COUNTIF($BA50,"=16")+COUNTIF($BB50,"=8")+COUNTIF($BC50,"=10")+COUNTIF($BD50,"=10")+COUNTIF($BE50,"=8")+COUNTIF($BF50,"=10")+COUNTIF($BG50,"=10")</f>
        <v>10</v>
      </c>
      <c r="DY50" s="40">
        <f>COUNTIF($BH50,"=12")+COUNTIF($BI50,"=23")+COUNTIF($BJ50,"=23")+COUNTIF($BK50,"=15")+COUNTIF($BL50,"=10")+COUNTIF($BM50,"=12")+COUNTIF($BN50,"=12")+COUNTIF($BO50,"=16")+COUNTIF($BP50,"=8")+COUNTIF($BQ50,"=12")+COUNTIF($BR50,"=22")+COUNTIF($BS50,"=20")+COUNTIF($BT50,"=13")</f>
        <v>11</v>
      </c>
      <c r="DZ50" s="40">
        <f>COUNTIF($BU50,"=12")+COUNTIF($BV50,"=11")+COUNTIF($BW50,"=13")+COUNTIF($BX50,"=10")+COUNTIF($BY50,"=11")+COUNTIF($BZ50,"=12")+COUNTIF($CA50,"=12")</f>
        <v>7</v>
      </c>
      <c r="EA50" s="2" t="s">
        <v>64</v>
      </c>
      <c r="EB50" s="20" t="s">
        <v>424</v>
      </c>
      <c r="EC50" s="51"/>
      <c r="ED50" s="51"/>
    </row>
    <row r="51" spans="1:134" s="13" customFormat="1" ht="15.95" customHeight="1" x14ac:dyDescent="0.25">
      <c r="A51" s="133">
        <v>193583</v>
      </c>
      <c r="B51" s="72" t="s">
        <v>55</v>
      </c>
      <c r="C51" s="20" t="s">
        <v>438</v>
      </c>
      <c r="D51" s="147" t="s">
        <v>778</v>
      </c>
      <c r="E51" s="20" t="s">
        <v>12</v>
      </c>
      <c r="F51" s="20" t="s">
        <v>22</v>
      </c>
      <c r="G51" s="98">
        <v>43739</v>
      </c>
      <c r="H51" s="53">
        <v>1</v>
      </c>
      <c r="I51" s="2" t="s">
        <v>285</v>
      </c>
      <c r="J51" s="2" t="s">
        <v>806</v>
      </c>
      <c r="K51" s="158">
        <f>+COUNTIF($N51,"&lt;=21")+COUNTIF($AA51,"&lt;=9")+COUNTIF($AJ51,"&lt;=16")+COUNTIF($AN51,"&gt;=22")+COUNTIF($AP51,"&gt;=17")+COUNTIF($AQ51,"&lt;=14")+COUNTIF($AR51,"&gt;=19")+COUNTIF($BK51,"&lt;=15")+COUNTIF($BO51,"&gt;=16")+COUNTIF($BX51,"&lt;=10")</f>
        <v>8</v>
      </c>
      <c r="L51" s="106">
        <f>65-(+DU51+DV51+DW51+DX51+DY51+DZ51)</f>
        <v>5</v>
      </c>
      <c r="M51" s="113">
        <v>13</v>
      </c>
      <c r="N51" s="103">
        <v>21</v>
      </c>
      <c r="O51" s="113">
        <v>14</v>
      </c>
      <c r="P51" s="113">
        <v>11</v>
      </c>
      <c r="Q51" s="114">
        <v>11</v>
      </c>
      <c r="R51" s="114">
        <v>14</v>
      </c>
      <c r="S51" s="113">
        <v>12</v>
      </c>
      <c r="T51" s="113">
        <v>12</v>
      </c>
      <c r="U51" s="113">
        <v>12</v>
      </c>
      <c r="V51" s="113">
        <v>13</v>
      </c>
      <c r="W51" s="113">
        <v>13</v>
      </c>
      <c r="X51" s="113">
        <v>16</v>
      </c>
      <c r="Y51" s="113">
        <v>17</v>
      </c>
      <c r="Z51" s="115">
        <v>9</v>
      </c>
      <c r="AA51" s="108">
        <v>9</v>
      </c>
      <c r="AB51" s="113">
        <v>11</v>
      </c>
      <c r="AC51" s="113">
        <v>11</v>
      </c>
      <c r="AD51" s="113">
        <v>25</v>
      </c>
      <c r="AE51" s="113">
        <v>15</v>
      </c>
      <c r="AF51" s="113">
        <v>19</v>
      </c>
      <c r="AG51" s="113">
        <v>30</v>
      </c>
      <c r="AH51" s="114">
        <v>15</v>
      </c>
      <c r="AI51" s="115">
        <v>15</v>
      </c>
      <c r="AJ51" s="108">
        <v>16</v>
      </c>
      <c r="AK51" s="115">
        <v>17</v>
      </c>
      <c r="AL51" s="101">
        <v>10</v>
      </c>
      <c r="AM51" s="113">
        <v>11</v>
      </c>
      <c r="AN51" s="160">
        <v>20</v>
      </c>
      <c r="AO51" s="114">
        <v>23</v>
      </c>
      <c r="AP51" s="105">
        <v>18</v>
      </c>
      <c r="AQ51" s="101">
        <v>14</v>
      </c>
      <c r="AR51" s="113">
        <v>18</v>
      </c>
      <c r="AS51" s="113">
        <v>17</v>
      </c>
      <c r="AT51" s="115">
        <v>38</v>
      </c>
      <c r="AU51" s="114">
        <v>39</v>
      </c>
      <c r="AV51" s="113">
        <v>12</v>
      </c>
      <c r="AW51" s="113">
        <v>12</v>
      </c>
      <c r="AX51" s="113">
        <v>11</v>
      </c>
      <c r="AY51" s="113">
        <v>9</v>
      </c>
      <c r="AZ51" s="114">
        <v>15</v>
      </c>
      <c r="BA51" s="114">
        <v>16</v>
      </c>
      <c r="BB51" s="113">
        <v>8</v>
      </c>
      <c r="BC51" s="113">
        <v>10</v>
      </c>
      <c r="BD51" s="113">
        <v>10</v>
      </c>
      <c r="BE51" s="113">
        <v>8</v>
      </c>
      <c r="BF51" s="113">
        <v>10</v>
      </c>
      <c r="BG51" s="113">
        <v>10</v>
      </c>
      <c r="BH51" s="113">
        <v>12</v>
      </c>
      <c r="BI51" s="114">
        <v>23</v>
      </c>
      <c r="BJ51" s="121">
        <v>23</v>
      </c>
      <c r="BK51" s="101">
        <v>15</v>
      </c>
      <c r="BL51" s="113">
        <v>10</v>
      </c>
      <c r="BM51" s="113">
        <v>12</v>
      </c>
      <c r="BN51" s="113">
        <v>12</v>
      </c>
      <c r="BO51" s="105">
        <v>17</v>
      </c>
      <c r="BP51" s="113">
        <v>8</v>
      </c>
      <c r="BQ51" s="113">
        <v>12</v>
      </c>
      <c r="BR51" s="113">
        <v>22</v>
      </c>
      <c r="BS51" s="113">
        <v>20</v>
      </c>
      <c r="BT51" s="113">
        <v>13</v>
      </c>
      <c r="BU51" s="113">
        <v>12</v>
      </c>
      <c r="BV51" s="113">
        <v>11</v>
      </c>
      <c r="BW51" s="113">
        <v>13</v>
      </c>
      <c r="BX51" s="101">
        <v>10</v>
      </c>
      <c r="BY51" s="113">
        <v>11</v>
      </c>
      <c r="BZ51" s="113">
        <v>12</v>
      </c>
      <c r="CA51" s="113">
        <v>12</v>
      </c>
      <c r="CB51" s="71">
        <v>35</v>
      </c>
      <c r="CC51" s="71">
        <v>13</v>
      </c>
      <c r="CD51" s="71">
        <v>9</v>
      </c>
      <c r="CE51" s="71">
        <v>16</v>
      </c>
      <c r="CF51" s="71">
        <v>12</v>
      </c>
      <c r="CG51" s="71">
        <v>26</v>
      </c>
      <c r="CH51" s="71">
        <v>26</v>
      </c>
      <c r="CI51" s="71">
        <v>19</v>
      </c>
      <c r="CJ51" s="71">
        <v>12</v>
      </c>
      <c r="CK51" s="71">
        <v>11</v>
      </c>
      <c r="CL51" s="71">
        <v>13</v>
      </c>
      <c r="CM51" s="71">
        <v>12</v>
      </c>
      <c r="CN51" s="71">
        <v>12</v>
      </c>
      <c r="CO51" s="71">
        <v>9</v>
      </c>
      <c r="CP51" s="71">
        <v>13</v>
      </c>
      <c r="CQ51" s="71">
        <v>12</v>
      </c>
      <c r="CR51" s="71">
        <v>10</v>
      </c>
      <c r="CS51" s="71">
        <v>11</v>
      </c>
      <c r="CT51" s="71">
        <v>11</v>
      </c>
      <c r="CU51" s="71">
        <v>30</v>
      </c>
      <c r="CV51" s="71">
        <v>12</v>
      </c>
      <c r="CW51" s="71">
        <v>13</v>
      </c>
      <c r="CX51" s="71">
        <v>24</v>
      </c>
      <c r="CY51" s="71">
        <v>13</v>
      </c>
      <c r="CZ51" s="71">
        <v>10</v>
      </c>
      <c r="DA51" s="71">
        <v>10</v>
      </c>
      <c r="DB51" s="71">
        <v>19</v>
      </c>
      <c r="DC51" s="71">
        <v>15</v>
      </c>
      <c r="DD51" s="71">
        <v>18</v>
      </c>
      <c r="DE51" s="71">
        <v>13</v>
      </c>
      <c r="DF51" s="71">
        <v>24</v>
      </c>
      <c r="DG51" s="71">
        <v>15</v>
      </c>
      <c r="DH51" s="71">
        <v>11</v>
      </c>
      <c r="DI51" s="71">
        <v>15</v>
      </c>
      <c r="DJ51" s="71">
        <v>24</v>
      </c>
      <c r="DK51" s="71">
        <v>12</v>
      </c>
      <c r="DL51" s="71">
        <v>23</v>
      </c>
      <c r="DM51" s="71">
        <v>18</v>
      </c>
      <c r="DN51" s="71">
        <v>11</v>
      </c>
      <c r="DO51" s="71">
        <v>14</v>
      </c>
      <c r="DP51" s="71">
        <v>17</v>
      </c>
      <c r="DQ51" s="71">
        <v>9</v>
      </c>
      <c r="DR51" s="71">
        <v>12</v>
      </c>
      <c r="DS51" s="71">
        <v>11</v>
      </c>
      <c r="DT51" s="144">
        <f>(2.71828^(-492.8857+59.0795*K51+7.224*L51))/(1+(2.71828^(-492.8857+59.0795*K51+7.224*L51)))</f>
        <v>0.99999987187883932</v>
      </c>
      <c r="DU51" s="40">
        <f>COUNTIF($M51,"=13")+COUNTIF($N51,"=21")+COUNTIF($O51,"=14")+COUNTIF($P51,"=11")+COUNTIF($Q51,"=11")+COUNTIF($R51,"=14")+COUNTIF($S51,"=12")+COUNTIF($T51,"=12")+COUNTIF($U51,"=12")+COUNTIF($V51,"=13")+COUNTIF($W51,"=13")+COUNTIF($X51,"=16")</f>
        <v>12</v>
      </c>
      <c r="DV51" s="40">
        <f>COUNTIF($Y51,"=17")+COUNTIF($Z51,"=9")+COUNTIF($AA51,"=9")+COUNTIF($AB51,"=11")+COUNTIF($AC51,"=11")+COUNTIF($AD51,"=25")+COUNTIF($AE51,"=15")+COUNTIF($AF51,"=19")+COUNTIF($AG51,"=30")+COUNTIF($AH51,"=15")+COUNTIF($AI51,"=15")+COUNTIF($AJ51,"=16")+COUNTIF($AK51,"=17")</f>
        <v>13</v>
      </c>
      <c r="DW51" s="40">
        <f>COUNTIF($AL51,"=11")+COUNTIF($AM51,"=11")+COUNTIF($AN51,"=22")+COUNTIF($AO51,"=23")+COUNTIF($AP51,"=17")+COUNTIF($AQ51,"=14")+COUNTIF($AR51,"=19")+COUNTIF($AS51,"=17")+COUNTIF($AV51,"=12")+COUNTIF($AW51,"=12")</f>
        <v>6</v>
      </c>
      <c r="DX51" s="40">
        <f>COUNTIF($AX51,"=11")+COUNTIF($AY51,"=9")+COUNTIF($AZ51,"=15")+COUNTIF($BA51,"=16")+COUNTIF($BB51,"=8")+COUNTIF($BC51,"=10")+COUNTIF($BD51,"=10")+COUNTIF($BE51,"=8")+COUNTIF($BF51,"=10")+COUNTIF($BG51,"=10")</f>
        <v>10</v>
      </c>
      <c r="DY51" s="40">
        <f>COUNTIF($BH51,"=12")+COUNTIF($BI51,"=23")+COUNTIF($BJ51,"=23")+COUNTIF($BK51,"=15")+COUNTIF($BL51,"=10")+COUNTIF($BM51,"=12")+COUNTIF($BN51,"=12")+COUNTIF($BO51,"=16")+COUNTIF($BP51,"=8")+COUNTIF($BQ51,"=12")+COUNTIF($BR51,"=22")+COUNTIF($BS51,"=20")+COUNTIF($BT51,"=13")</f>
        <v>12</v>
      </c>
      <c r="DZ51" s="40">
        <f>COUNTIF($BU51,"=12")+COUNTIF($BV51,"=11")+COUNTIF($BW51,"=13")+COUNTIF($BX51,"=10")+COUNTIF($BY51,"=11")+COUNTIF($BZ51,"=12")+COUNTIF($CA51,"=12")</f>
        <v>7</v>
      </c>
      <c r="EA51" s="2" t="s">
        <v>446</v>
      </c>
      <c r="EB51" s="20" t="s">
        <v>447</v>
      </c>
      <c r="EC51" s="14"/>
      <c r="ED51" s="51"/>
    </row>
    <row r="52" spans="1:134" s="13" customFormat="1" ht="15.95" customHeight="1" x14ac:dyDescent="0.25">
      <c r="A52" s="20">
        <v>186259</v>
      </c>
      <c r="B52" s="16" t="s">
        <v>55</v>
      </c>
      <c r="C52" s="53" t="s">
        <v>351</v>
      </c>
      <c r="D52" s="147" t="s">
        <v>776</v>
      </c>
      <c r="E52" s="20" t="s">
        <v>12</v>
      </c>
      <c r="F52" s="2" t="s">
        <v>172</v>
      </c>
      <c r="G52" s="98">
        <v>43739</v>
      </c>
      <c r="H52" s="53">
        <v>1</v>
      </c>
      <c r="I52" s="2" t="s">
        <v>285</v>
      </c>
      <c r="J52" s="53" t="s">
        <v>804</v>
      </c>
      <c r="K52" s="158">
        <f>+COUNTIF($N52,"&lt;=21")+COUNTIF($AA52,"&lt;=9")+COUNTIF($AJ52,"&lt;=16")+COUNTIF($AN52,"&gt;=22")+COUNTIF($AP52,"&gt;=17")+COUNTIF($AQ52,"&lt;=14")+COUNTIF($AR52,"&gt;=19")+COUNTIF($BK52,"&lt;=15")+COUNTIF($BO52,"&gt;=16")+COUNTIF($BX52,"&lt;=10")</f>
        <v>8</v>
      </c>
      <c r="L52" s="106">
        <f>65-(+DU52+DV52+DW52+DX52+DY52+DZ52)</f>
        <v>6</v>
      </c>
      <c r="M52" s="113">
        <v>13</v>
      </c>
      <c r="N52" s="103">
        <v>21</v>
      </c>
      <c r="O52" s="113">
        <v>14</v>
      </c>
      <c r="P52" s="113">
        <v>11</v>
      </c>
      <c r="Q52" s="104">
        <v>12</v>
      </c>
      <c r="R52" s="114">
        <v>14</v>
      </c>
      <c r="S52" s="113">
        <v>12</v>
      </c>
      <c r="T52" s="113">
        <v>12</v>
      </c>
      <c r="U52" s="113">
        <v>12</v>
      </c>
      <c r="V52" s="113">
        <v>13</v>
      </c>
      <c r="W52" s="113">
        <v>13</v>
      </c>
      <c r="X52" s="113">
        <v>16</v>
      </c>
      <c r="Y52" s="113">
        <v>17</v>
      </c>
      <c r="Z52" s="115">
        <v>9</v>
      </c>
      <c r="AA52" s="108">
        <v>9</v>
      </c>
      <c r="AB52" s="113">
        <v>11</v>
      </c>
      <c r="AC52" s="113">
        <v>11</v>
      </c>
      <c r="AD52" s="113">
        <v>25</v>
      </c>
      <c r="AE52" s="113">
        <v>15</v>
      </c>
      <c r="AF52" s="113">
        <v>19</v>
      </c>
      <c r="AG52" s="159">
        <v>29</v>
      </c>
      <c r="AH52" s="114">
        <v>15</v>
      </c>
      <c r="AI52" s="115">
        <v>15</v>
      </c>
      <c r="AJ52" s="115">
        <v>17</v>
      </c>
      <c r="AK52" s="115">
        <v>17</v>
      </c>
      <c r="AL52" s="101">
        <v>10</v>
      </c>
      <c r="AM52" s="113">
        <v>11</v>
      </c>
      <c r="AN52" s="105">
        <v>22</v>
      </c>
      <c r="AO52" s="114">
        <v>23</v>
      </c>
      <c r="AP52" s="113">
        <v>16</v>
      </c>
      <c r="AQ52" s="101">
        <v>14</v>
      </c>
      <c r="AR52" s="104">
        <v>19</v>
      </c>
      <c r="AS52" s="113">
        <v>17</v>
      </c>
      <c r="AT52" s="121">
        <v>38</v>
      </c>
      <c r="AU52" s="115">
        <v>40</v>
      </c>
      <c r="AV52" s="113">
        <v>12</v>
      </c>
      <c r="AW52" s="113">
        <v>12</v>
      </c>
      <c r="AX52" s="113">
        <v>11</v>
      </c>
      <c r="AY52" s="113">
        <v>9</v>
      </c>
      <c r="AZ52" s="114">
        <v>15</v>
      </c>
      <c r="BA52" s="114">
        <v>16</v>
      </c>
      <c r="BB52" s="113">
        <v>8</v>
      </c>
      <c r="BC52" s="113">
        <v>10</v>
      </c>
      <c r="BD52" s="163">
        <v>11</v>
      </c>
      <c r="BE52" s="113">
        <v>8</v>
      </c>
      <c r="BF52" s="113">
        <v>10</v>
      </c>
      <c r="BG52" s="113">
        <v>10</v>
      </c>
      <c r="BH52" s="113">
        <v>12</v>
      </c>
      <c r="BI52" s="114">
        <v>23</v>
      </c>
      <c r="BJ52" s="114">
        <v>23</v>
      </c>
      <c r="BK52" s="101">
        <v>15</v>
      </c>
      <c r="BL52" s="113">
        <v>10</v>
      </c>
      <c r="BM52" s="113">
        <v>12</v>
      </c>
      <c r="BN52" s="113">
        <v>12</v>
      </c>
      <c r="BO52" s="104">
        <v>16</v>
      </c>
      <c r="BP52" s="113">
        <v>8</v>
      </c>
      <c r="BQ52" s="113">
        <v>12</v>
      </c>
      <c r="BR52" s="113">
        <v>22</v>
      </c>
      <c r="BS52" s="113">
        <v>20</v>
      </c>
      <c r="BT52" s="113">
        <v>13</v>
      </c>
      <c r="BU52" s="113">
        <v>12</v>
      </c>
      <c r="BV52" s="113">
        <v>11</v>
      </c>
      <c r="BW52" s="113">
        <v>13</v>
      </c>
      <c r="BX52" s="101">
        <v>10</v>
      </c>
      <c r="BY52" s="113">
        <v>11</v>
      </c>
      <c r="BZ52" s="113">
        <v>12</v>
      </c>
      <c r="CA52" s="113">
        <v>12</v>
      </c>
      <c r="CB52" s="71">
        <v>36</v>
      </c>
      <c r="CC52" s="71">
        <v>15</v>
      </c>
      <c r="CD52" s="71">
        <v>9</v>
      </c>
      <c r="CE52" s="71">
        <v>16</v>
      </c>
      <c r="CF52" s="71">
        <v>12</v>
      </c>
      <c r="CG52" s="71">
        <v>26</v>
      </c>
      <c r="CH52" s="71">
        <v>26</v>
      </c>
      <c r="CI52" s="71">
        <v>19</v>
      </c>
      <c r="CJ52" s="71">
        <v>12</v>
      </c>
      <c r="CK52" s="71">
        <v>12</v>
      </c>
      <c r="CL52" s="71">
        <v>13</v>
      </c>
      <c r="CM52" s="71">
        <v>11</v>
      </c>
      <c r="CN52" s="71">
        <v>12</v>
      </c>
      <c r="CO52" s="71">
        <v>9</v>
      </c>
      <c r="CP52" s="71">
        <v>13</v>
      </c>
      <c r="CQ52" s="71">
        <v>12</v>
      </c>
      <c r="CR52" s="71">
        <v>10</v>
      </c>
      <c r="CS52" s="71">
        <v>11</v>
      </c>
      <c r="CT52" s="71">
        <v>11</v>
      </c>
      <c r="CU52" s="71">
        <v>30</v>
      </c>
      <c r="CV52" s="71">
        <v>12</v>
      </c>
      <c r="CW52" s="71">
        <v>13</v>
      </c>
      <c r="CX52" s="71">
        <v>24</v>
      </c>
      <c r="CY52" s="71">
        <v>13</v>
      </c>
      <c r="CZ52" s="71">
        <v>10</v>
      </c>
      <c r="DA52" s="71">
        <v>10</v>
      </c>
      <c r="DB52" s="71">
        <v>20</v>
      </c>
      <c r="DC52" s="71">
        <v>15</v>
      </c>
      <c r="DD52" s="71">
        <v>18</v>
      </c>
      <c r="DE52" s="71">
        <v>13</v>
      </c>
      <c r="DF52" s="71">
        <v>24</v>
      </c>
      <c r="DG52" s="71">
        <v>14</v>
      </c>
      <c r="DH52" s="71">
        <v>11</v>
      </c>
      <c r="DI52" s="71">
        <v>15</v>
      </c>
      <c r="DJ52" s="71">
        <v>24</v>
      </c>
      <c r="DK52" s="71">
        <v>12</v>
      </c>
      <c r="DL52" s="71">
        <v>23</v>
      </c>
      <c r="DM52" s="71">
        <v>18</v>
      </c>
      <c r="DN52" s="71">
        <v>10</v>
      </c>
      <c r="DO52" s="71">
        <v>14</v>
      </c>
      <c r="DP52" s="71">
        <v>17</v>
      </c>
      <c r="DQ52" s="71">
        <v>9</v>
      </c>
      <c r="DR52" s="71">
        <v>12</v>
      </c>
      <c r="DS52" s="71">
        <v>11</v>
      </c>
      <c r="DT52" s="144">
        <f>(2.71828^(-492.8857+59.0795*K52+7.224*L52))/(1+(2.71828^(-492.8857+59.0795*K52+7.224*L52)))</f>
        <v>0.99999999990661448</v>
      </c>
      <c r="DU52" s="40">
        <f>COUNTIF($M52,"=13")+COUNTIF($N52,"=21")+COUNTIF($O52,"=14")+COUNTIF($P52,"=11")+COUNTIF($Q52,"=11")+COUNTIF($R52,"=14")+COUNTIF($S52,"=12")+COUNTIF($T52,"=12")+COUNTIF($U52,"=12")+COUNTIF($V52,"=13")+COUNTIF($W52,"=13")+COUNTIF($X52,"=16")</f>
        <v>11</v>
      </c>
      <c r="DV52" s="40">
        <f>COUNTIF($Y52,"=17")+COUNTIF($Z52,"=9")+COUNTIF($AA52,"=9")+COUNTIF($AB52,"=11")+COUNTIF($AC52,"=11")+COUNTIF($AD52,"=25")+COUNTIF($AE52,"=15")+COUNTIF($AF52,"=19")+COUNTIF($AG52,"=30")+COUNTIF($AH52,"=15")+COUNTIF($AI52,"=15")+COUNTIF($AJ52,"=16")+COUNTIF($AK52,"=17")</f>
        <v>11</v>
      </c>
      <c r="DW52" s="40">
        <f>COUNTIF($AL52,"=11")+COUNTIF($AM52,"=11")+COUNTIF($AN52,"=22")+COUNTIF($AO52,"=23")+COUNTIF($AP52,"=17")+COUNTIF($AQ52,"=14")+COUNTIF($AR52,"=19")+COUNTIF($AS52,"=17")+COUNTIF($AV52,"=12")+COUNTIF($AW52,"=12")</f>
        <v>8</v>
      </c>
      <c r="DX52" s="40">
        <f>COUNTIF($AX52,"=11")+COUNTIF($AY52,"=9")+COUNTIF($AZ52,"=15")+COUNTIF($BA52,"=16")+COUNTIF($BB52,"=8")+COUNTIF($BC52,"=10")+COUNTIF($BD52,"=10")+COUNTIF($BE52,"=8")+COUNTIF($BF52,"=10")+COUNTIF($BG52,"=10")</f>
        <v>9</v>
      </c>
      <c r="DY52" s="40">
        <f>COUNTIF($BH52,"=12")+COUNTIF($BI52,"=23")+COUNTIF($BJ52,"=23")+COUNTIF($BK52,"=15")+COUNTIF($BL52,"=10")+COUNTIF($BM52,"=12")+COUNTIF($BN52,"=12")+COUNTIF($BO52,"=16")+COUNTIF($BP52,"=8")+COUNTIF($BQ52,"=12")+COUNTIF($BR52,"=22")+COUNTIF($BS52,"=20")+COUNTIF($BT52,"=13")</f>
        <v>13</v>
      </c>
      <c r="DZ52" s="40">
        <f>COUNTIF($BU52,"=12")+COUNTIF($BV52,"=11")+COUNTIF($BW52,"=13")+COUNTIF($BX52,"=10")+COUNTIF($BY52,"=11")+COUNTIF($BZ52,"=12")+COUNTIF($CA52,"=12")</f>
        <v>7</v>
      </c>
      <c r="EA52" s="2" t="s">
        <v>55</v>
      </c>
      <c r="EB52" s="20" t="s">
        <v>449</v>
      </c>
      <c r="EC52" s="51"/>
      <c r="ED52" s="33"/>
    </row>
    <row r="53" spans="1:134" s="13" customFormat="1" ht="15.95" customHeight="1" x14ac:dyDescent="0.25">
      <c r="A53" s="133">
        <v>483446</v>
      </c>
      <c r="B53" s="72" t="s">
        <v>62</v>
      </c>
      <c r="C53" s="20" t="s">
        <v>898</v>
      </c>
      <c r="D53" s="147" t="s">
        <v>899</v>
      </c>
      <c r="E53" s="20" t="s">
        <v>12</v>
      </c>
      <c r="F53" s="20" t="s">
        <v>62</v>
      </c>
      <c r="G53" s="98">
        <v>43739</v>
      </c>
      <c r="H53" s="53">
        <v>1</v>
      </c>
      <c r="I53" s="2" t="s">
        <v>285</v>
      </c>
      <c r="J53" s="53" t="s">
        <v>900</v>
      </c>
      <c r="K53" s="158">
        <f>+COUNTIF($N53,"&lt;=21")+COUNTIF($AA53,"&lt;=9")+COUNTIF($AJ53,"&lt;=16")+COUNTIF($AN53,"&gt;=22")+COUNTIF($AP53,"&gt;=17")+COUNTIF($AQ53,"&lt;=14")+COUNTIF($AR53,"&gt;=19")+COUNTIF($BK53,"&lt;=15")+COUNTIF($BO53,"&gt;=16")+COUNTIF($BX53,"&lt;=10")</f>
        <v>8</v>
      </c>
      <c r="L53" s="106">
        <f>65-(+DU53+DV53+DW53+DX53+DY53+DZ53)</f>
        <v>7</v>
      </c>
      <c r="M53" s="113">
        <v>13</v>
      </c>
      <c r="N53" s="103">
        <v>21</v>
      </c>
      <c r="O53" s="113">
        <v>14</v>
      </c>
      <c r="P53" s="113">
        <v>11</v>
      </c>
      <c r="Q53" s="114">
        <v>11</v>
      </c>
      <c r="R53" s="114">
        <v>14</v>
      </c>
      <c r="S53" s="113">
        <v>12</v>
      </c>
      <c r="T53" s="113">
        <v>12</v>
      </c>
      <c r="U53" s="104">
        <v>13</v>
      </c>
      <c r="V53" s="113">
        <v>13</v>
      </c>
      <c r="W53" s="113">
        <v>13</v>
      </c>
      <c r="X53" s="113">
        <v>16</v>
      </c>
      <c r="Y53" s="113">
        <v>17</v>
      </c>
      <c r="Z53" s="115">
        <v>9</v>
      </c>
      <c r="AA53" s="108">
        <v>9</v>
      </c>
      <c r="AB53" s="113">
        <v>11</v>
      </c>
      <c r="AC53" s="113">
        <v>11</v>
      </c>
      <c r="AD53" s="113">
        <v>25</v>
      </c>
      <c r="AE53" s="113">
        <v>15</v>
      </c>
      <c r="AF53" s="113">
        <v>19</v>
      </c>
      <c r="AG53" s="113">
        <v>30</v>
      </c>
      <c r="AH53" s="121">
        <v>15</v>
      </c>
      <c r="AI53" s="115">
        <v>16</v>
      </c>
      <c r="AJ53" s="115">
        <v>17</v>
      </c>
      <c r="AK53" s="115">
        <v>17</v>
      </c>
      <c r="AL53" s="101">
        <v>10</v>
      </c>
      <c r="AM53" s="113">
        <v>11</v>
      </c>
      <c r="AN53" s="105">
        <v>22</v>
      </c>
      <c r="AO53" s="114">
        <v>23</v>
      </c>
      <c r="AP53" s="105">
        <v>18</v>
      </c>
      <c r="AQ53" s="101">
        <v>14</v>
      </c>
      <c r="AR53" s="105">
        <v>20</v>
      </c>
      <c r="AS53" s="113">
        <v>17</v>
      </c>
      <c r="AT53" s="121">
        <v>35</v>
      </c>
      <c r="AU53" s="121">
        <v>38</v>
      </c>
      <c r="AV53" s="113">
        <v>12</v>
      </c>
      <c r="AW53" s="113">
        <v>12</v>
      </c>
      <c r="AX53" s="113">
        <v>11</v>
      </c>
      <c r="AY53" s="113">
        <v>9</v>
      </c>
      <c r="AZ53" s="114">
        <v>15</v>
      </c>
      <c r="BA53" s="114">
        <v>16</v>
      </c>
      <c r="BB53" s="113">
        <v>8</v>
      </c>
      <c r="BC53" s="113">
        <v>10</v>
      </c>
      <c r="BD53" s="113">
        <v>10</v>
      </c>
      <c r="BE53" s="113">
        <v>8</v>
      </c>
      <c r="BF53" s="113">
        <v>10</v>
      </c>
      <c r="BG53" s="113">
        <v>10</v>
      </c>
      <c r="BH53" s="113">
        <v>12</v>
      </c>
      <c r="BI53" s="114">
        <v>23</v>
      </c>
      <c r="BJ53" s="114">
        <v>23</v>
      </c>
      <c r="BK53" s="113">
        <v>16</v>
      </c>
      <c r="BL53" s="113">
        <v>10</v>
      </c>
      <c r="BM53" s="113">
        <v>12</v>
      </c>
      <c r="BN53" s="113">
        <v>12</v>
      </c>
      <c r="BO53" s="113">
        <v>16</v>
      </c>
      <c r="BP53" s="113">
        <v>8</v>
      </c>
      <c r="BQ53" s="113">
        <v>12</v>
      </c>
      <c r="BR53" s="113">
        <v>22</v>
      </c>
      <c r="BS53" s="113">
        <v>20</v>
      </c>
      <c r="BT53" s="113">
        <v>13</v>
      </c>
      <c r="BU53" s="113">
        <v>12</v>
      </c>
      <c r="BV53" s="113">
        <v>11</v>
      </c>
      <c r="BW53" s="113">
        <v>13</v>
      </c>
      <c r="BX53" s="101">
        <v>10</v>
      </c>
      <c r="BY53" s="113">
        <v>11</v>
      </c>
      <c r="BZ53" s="113">
        <v>12</v>
      </c>
      <c r="CA53" s="113">
        <v>12</v>
      </c>
      <c r="CB53" s="71">
        <v>35</v>
      </c>
      <c r="CC53" s="71">
        <v>15</v>
      </c>
      <c r="CD53" s="71">
        <v>9</v>
      </c>
      <c r="CE53" s="71">
        <v>16</v>
      </c>
      <c r="CF53" s="71">
        <v>12</v>
      </c>
      <c r="CG53" s="71">
        <v>24</v>
      </c>
      <c r="CH53" s="71">
        <v>26</v>
      </c>
      <c r="CI53" s="71">
        <v>19</v>
      </c>
      <c r="CJ53" s="71">
        <v>12</v>
      </c>
      <c r="CK53" s="71">
        <v>11</v>
      </c>
      <c r="CL53" s="71">
        <v>14</v>
      </c>
      <c r="CM53" s="71">
        <v>12</v>
      </c>
      <c r="CN53" s="71">
        <v>12</v>
      </c>
      <c r="CO53" s="71">
        <v>9</v>
      </c>
      <c r="CP53" s="71">
        <v>13</v>
      </c>
      <c r="CQ53" s="71">
        <v>12</v>
      </c>
      <c r="CR53" s="71">
        <v>10</v>
      </c>
      <c r="CS53" s="71">
        <v>11</v>
      </c>
      <c r="CT53" s="71">
        <v>11</v>
      </c>
      <c r="CU53" s="71">
        <v>30</v>
      </c>
      <c r="CV53" s="71">
        <v>12</v>
      </c>
      <c r="CW53" s="71">
        <v>13</v>
      </c>
      <c r="CX53" s="71">
        <v>24</v>
      </c>
      <c r="CY53" s="71">
        <v>13</v>
      </c>
      <c r="CZ53" s="71">
        <v>10</v>
      </c>
      <c r="DA53" s="71">
        <v>10</v>
      </c>
      <c r="DB53" s="71">
        <v>19</v>
      </c>
      <c r="DC53" s="71">
        <v>15</v>
      </c>
      <c r="DD53" s="71">
        <v>17</v>
      </c>
      <c r="DE53" s="71">
        <v>13</v>
      </c>
      <c r="DF53" s="71">
        <v>26</v>
      </c>
      <c r="DG53" s="71">
        <v>15</v>
      </c>
      <c r="DH53" s="71">
        <v>11</v>
      </c>
      <c r="DI53" s="71">
        <v>15</v>
      </c>
      <c r="DJ53" s="71">
        <v>24</v>
      </c>
      <c r="DK53" s="71">
        <v>12</v>
      </c>
      <c r="DL53" s="71">
        <v>23</v>
      </c>
      <c r="DM53" s="71">
        <v>18</v>
      </c>
      <c r="DN53" s="71">
        <v>10</v>
      </c>
      <c r="DO53" s="71">
        <v>14</v>
      </c>
      <c r="DP53" s="71">
        <v>17</v>
      </c>
      <c r="DQ53" s="71">
        <v>9</v>
      </c>
      <c r="DR53" s="71">
        <v>12</v>
      </c>
      <c r="DS53" s="71">
        <v>11</v>
      </c>
      <c r="DT53" s="144">
        <f>(2.71828^(-492.8857+59.0795*K53+7.224*L53))/(1+(2.71828^(-492.8857+59.0795*K53+7.224*L53)))</f>
        <v>0.99999999999993194</v>
      </c>
      <c r="DU53" s="40">
        <f>COUNTIF($M53,"=13")+COUNTIF($N53,"=21")+COUNTIF($O53,"=14")+COUNTIF($P53,"=11")+COUNTIF($Q53,"=11")+COUNTIF($R53,"=14")+COUNTIF($S53,"=12")+COUNTIF($T53,"=12")+COUNTIF($U53,"=12")+COUNTIF($V53,"=13")+COUNTIF($W53,"=13")+COUNTIF($X53,"=16")</f>
        <v>11</v>
      </c>
      <c r="DV53" s="40">
        <f>COUNTIF($Y53,"=17")+COUNTIF($Z53,"=9")+COUNTIF($AA53,"=9")+COUNTIF($AB53,"=11")+COUNTIF($AC53,"=11")+COUNTIF($AD53,"=25")+COUNTIF($AE53,"=15")+COUNTIF($AF53,"=19")+COUNTIF($AG53,"=30")+COUNTIF($AH53,"=15")+COUNTIF($AI53,"=15")+COUNTIF($AJ53,"=16")+COUNTIF($AK53,"=17")</f>
        <v>11</v>
      </c>
      <c r="DW53" s="40">
        <f>COUNTIF($AL53,"=11")+COUNTIF($AM53,"=11")+COUNTIF($AN53,"=22")+COUNTIF($AO53,"=23")+COUNTIF($AP53,"=17")+COUNTIF($AQ53,"=14")+COUNTIF($AR53,"=19")+COUNTIF($AS53,"=17")+COUNTIF($AV53,"=12")+COUNTIF($AW53,"=12")</f>
        <v>7</v>
      </c>
      <c r="DX53" s="40">
        <f>COUNTIF($AX53,"=11")+COUNTIF($AY53,"=9")+COUNTIF($AZ53,"=15")+COUNTIF($BA53,"=16")+COUNTIF($BB53,"=8")+COUNTIF($BC53,"=10")+COUNTIF($BD53,"=10")+COUNTIF($BE53,"=8")+COUNTIF($BF53,"=10")+COUNTIF($BG53,"=10")</f>
        <v>10</v>
      </c>
      <c r="DY53" s="40">
        <f>COUNTIF($BH53,"=12")+COUNTIF($BI53,"=23")+COUNTIF($BJ53,"=23")+COUNTIF($BK53,"=15")+COUNTIF($BL53,"=10")+COUNTIF($BM53,"=12")+COUNTIF($BN53,"=12")+COUNTIF($BO53,"=16")+COUNTIF($BP53,"=8")+COUNTIF($BQ53,"=12")+COUNTIF($BR53,"=22")+COUNTIF($BS53,"=20")+COUNTIF($BT53,"=13")</f>
        <v>12</v>
      </c>
      <c r="DZ53" s="40">
        <f>COUNTIF($BU53,"=12")+COUNTIF($BV53,"=11")+COUNTIF($BW53,"=13")+COUNTIF($BX53,"=10")+COUNTIF($BY53,"=11")+COUNTIF($BZ53,"=12")+COUNTIF($CA53,"=12")</f>
        <v>7</v>
      </c>
      <c r="EA53" s="2" t="s">
        <v>0</v>
      </c>
      <c r="EB53" s="20" t="s">
        <v>451</v>
      </c>
      <c r="EC53" s="51"/>
      <c r="ED53" s="52"/>
    </row>
    <row r="54" spans="1:134" s="13" customFormat="1" ht="15.95" customHeight="1" x14ac:dyDescent="0.25">
      <c r="A54" s="20">
        <v>855441</v>
      </c>
      <c r="B54" s="72" t="s">
        <v>62</v>
      </c>
      <c r="C54" s="20" t="s">
        <v>898</v>
      </c>
      <c r="D54" s="147" t="s">
        <v>899</v>
      </c>
      <c r="E54" s="20" t="s">
        <v>12</v>
      </c>
      <c r="F54" s="20" t="s">
        <v>62</v>
      </c>
      <c r="G54" s="98">
        <v>43739</v>
      </c>
      <c r="H54" s="53">
        <v>1</v>
      </c>
      <c r="I54" s="2" t="s">
        <v>285</v>
      </c>
      <c r="J54" s="53" t="s">
        <v>900</v>
      </c>
      <c r="K54" s="158">
        <f>+COUNTIF($N54,"&lt;=21")+COUNTIF($AA54,"&lt;=9")+COUNTIF($AJ54,"&lt;=16")+COUNTIF($AN54,"&gt;=22")+COUNTIF($AP54,"&gt;=17")+COUNTIF($AQ54,"&lt;=14")+COUNTIF($AR54,"&gt;=19")+COUNTIF($BK54,"&lt;=15")+COUNTIF($BO54,"&gt;=16")+COUNTIF($BX54,"&lt;=10")</f>
        <v>8</v>
      </c>
      <c r="L54" s="106">
        <f>65-(+DU54+DV54+DW54+DX54+DY54+DZ54)</f>
        <v>7</v>
      </c>
      <c r="M54" s="113">
        <v>13</v>
      </c>
      <c r="N54" s="103">
        <v>21</v>
      </c>
      <c r="O54" s="113">
        <v>14</v>
      </c>
      <c r="P54" s="113">
        <v>11</v>
      </c>
      <c r="Q54" s="114">
        <v>11</v>
      </c>
      <c r="R54" s="114">
        <v>14</v>
      </c>
      <c r="S54" s="113">
        <v>12</v>
      </c>
      <c r="T54" s="113">
        <v>12</v>
      </c>
      <c r="U54" s="104">
        <v>13</v>
      </c>
      <c r="V54" s="113">
        <v>13</v>
      </c>
      <c r="W54" s="113">
        <v>13</v>
      </c>
      <c r="X54" s="113">
        <v>16</v>
      </c>
      <c r="Y54" s="113">
        <v>17</v>
      </c>
      <c r="Z54" s="115">
        <v>9</v>
      </c>
      <c r="AA54" s="108">
        <v>9</v>
      </c>
      <c r="AB54" s="113">
        <v>11</v>
      </c>
      <c r="AC54" s="113">
        <v>11</v>
      </c>
      <c r="AD54" s="113">
        <v>25</v>
      </c>
      <c r="AE54" s="113">
        <v>15</v>
      </c>
      <c r="AF54" s="113">
        <v>19</v>
      </c>
      <c r="AG54" s="113">
        <v>30</v>
      </c>
      <c r="AH54" s="114">
        <v>15</v>
      </c>
      <c r="AI54" s="121">
        <v>16</v>
      </c>
      <c r="AJ54" s="115">
        <v>17</v>
      </c>
      <c r="AK54" s="115">
        <v>17</v>
      </c>
      <c r="AL54" s="101">
        <v>10</v>
      </c>
      <c r="AM54" s="113">
        <v>11</v>
      </c>
      <c r="AN54" s="105">
        <v>22</v>
      </c>
      <c r="AO54" s="114">
        <v>23</v>
      </c>
      <c r="AP54" s="105">
        <v>18</v>
      </c>
      <c r="AQ54" s="101">
        <v>14</v>
      </c>
      <c r="AR54" s="105">
        <v>20</v>
      </c>
      <c r="AS54" s="113">
        <v>17</v>
      </c>
      <c r="AT54" s="114">
        <v>35</v>
      </c>
      <c r="AU54" s="114">
        <v>38</v>
      </c>
      <c r="AV54" s="113">
        <v>12</v>
      </c>
      <c r="AW54" s="113">
        <v>12</v>
      </c>
      <c r="AX54" s="113">
        <v>11</v>
      </c>
      <c r="AY54" s="113">
        <v>9</v>
      </c>
      <c r="AZ54" s="114">
        <v>15</v>
      </c>
      <c r="BA54" s="114">
        <v>16</v>
      </c>
      <c r="BB54" s="113">
        <v>8</v>
      </c>
      <c r="BC54" s="113">
        <v>10</v>
      </c>
      <c r="BD54" s="113">
        <v>10</v>
      </c>
      <c r="BE54" s="113">
        <v>8</v>
      </c>
      <c r="BF54" s="113">
        <v>10</v>
      </c>
      <c r="BG54" s="113">
        <v>10</v>
      </c>
      <c r="BH54" s="113">
        <v>12</v>
      </c>
      <c r="BI54" s="114">
        <v>23</v>
      </c>
      <c r="BJ54" s="114">
        <v>23</v>
      </c>
      <c r="BK54" s="113">
        <v>16</v>
      </c>
      <c r="BL54" s="113">
        <v>10</v>
      </c>
      <c r="BM54" s="113">
        <v>12</v>
      </c>
      <c r="BN54" s="113">
        <v>12</v>
      </c>
      <c r="BO54" s="113">
        <v>16</v>
      </c>
      <c r="BP54" s="113">
        <v>8</v>
      </c>
      <c r="BQ54" s="113">
        <v>12</v>
      </c>
      <c r="BR54" s="113">
        <v>22</v>
      </c>
      <c r="BS54" s="113">
        <v>20</v>
      </c>
      <c r="BT54" s="113">
        <v>13</v>
      </c>
      <c r="BU54" s="113">
        <v>12</v>
      </c>
      <c r="BV54" s="113">
        <v>11</v>
      </c>
      <c r="BW54" s="113">
        <v>13</v>
      </c>
      <c r="BX54" s="101">
        <v>10</v>
      </c>
      <c r="BY54" s="113">
        <v>11</v>
      </c>
      <c r="BZ54" s="113">
        <v>12</v>
      </c>
      <c r="CA54" s="113">
        <v>12</v>
      </c>
      <c r="CB54" s="71">
        <v>35</v>
      </c>
      <c r="CC54" s="71">
        <v>15</v>
      </c>
      <c r="CD54" s="71">
        <v>9</v>
      </c>
      <c r="CE54" s="71">
        <v>16</v>
      </c>
      <c r="CF54" s="71">
        <v>12</v>
      </c>
      <c r="CG54" s="71">
        <v>25</v>
      </c>
      <c r="CH54" s="71">
        <v>26</v>
      </c>
      <c r="CI54" s="71">
        <v>19</v>
      </c>
      <c r="CJ54" s="71">
        <v>12</v>
      </c>
      <c r="CK54" s="71">
        <v>11</v>
      </c>
      <c r="CL54" s="71">
        <v>14</v>
      </c>
      <c r="CM54" s="71">
        <v>12</v>
      </c>
      <c r="CN54" s="71">
        <v>12</v>
      </c>
      <c r="CO54" s="71">
        <v>9</v>
      </c>
      <c r="CP54" s="71">
        <v>13</v>
      </c>
      <c r="CQ54" s="71">
        <v>12</v>
      </c>
      <c r="CR54" s="71">
        <v>10</v>
      </c>
      <c r="CS54" s="71">
        <v>11</v>
      </c>
      <c r="CT54" s="71">
        <v>11</v>
      </c>
      <c r="CU54" s="71">
        <v>30</v>
      </c>
      <c r="CV54" s="71">
        <v>12</v>
      </c>
      <c r="CW54" s="71">
        <v>13</v>
      </c>
      <c r="CX54" s="71">
        <v>24</v>
      </c>
      <c r="CY54" s="71">
        <v>13</v>
      </c>
      <c r="CZ54" s="71">
        <v>10</v>
      </c>
      <c r="DA54" s="71">
        <v>10</v>
      </c>
      <c r="DB54" s="71">
        <v>19</v>
      </c>
      <c r="DC54" s="71">
        <v>15</v>
      </c>
      <c r="DD54" s="71">
        <v>17</v>
      </c>
      <c r="DE54" s="71">
        <v>13</v>
      </c>
      <c r="DF54" s="71">
        <v>26</v>
      </c>
      <c r="DG54" s="71">
        <v>15</v>
      </c>
      <c r="DH54" s="71">
        <v>11</v>
      </c>
      <c r="DI54" s="71">
        <v>15</v>
      </c>
      <c r="DJ54" s="71">
        <v>24</v>
      </c>
      <c r="DK54" s="71">
        <v>12</v>
      </c>
      <c r="DL54" s="71">
        <v>23</v>
      </c>
      <c r="DM54" s="71">
        <v>18</v>
      </c>
      <c r="DN54" s="71">
        <v>10</v>
      </c>
      <c r="DO54" s="71">
        <v>14</v>
      </c>
      <c r="DP54" s="71">
        <v>17</v>
      </c>
      <c r="DQ54" s="71">
        <v>9</v>
      </c>
      <c r="DR54" s="71">
        <v>12</v>
      </c>
      <c r="DS54" s="71">
        <v>11</v>
      </c>
      <c r="DT54" s="144">
        <f>(2.71828^(-492.8857+59.0795*K54+7.224*L54))/(1+(2.71828^(-492.8857+59.0795*K54+7.224*L54)))</f>
        <v>0.99999999999993194</v>
      </c>
      <c r="DU54" s="40">
        <f>COUNTIF($M54,"=13")+COUNTIF($N54,"=21")+COUNTIF($O54,"=14")+COUNTIF($P54,"=11")+COUNTIF($Q54,"=11")+COUNTIF($R54,"=14")+COUNTIF($S54,"=12")+COUNTIF($T54,"=12")+COUNTIF($U54,"=12")+COUNTIF($V54,"=13")+COUNTIF($W54,"=13")+COUNTIF($X54,"=16")</f>
        <v>11</v>
      </c>
      <c r="DV54" s="40">
        <f>COUNTIF($Y54,"=17")+COUNTIF($Z54,"=9")+COUNTIF($AA54,"=9")+COUNTIF($AB54,"=11")+COUNTIF($AC54,"=11")+COUNTIF($AD54,"=25")+COUNTIF($AE54,"=15")+COUNTIF($AF54,"=19")+COUNTIF($AG54,"=30")+COUNTIF($AH54,"=15")+COUNTIF($AI54,"=15")+COUNTIF($AJ54,"=16")+COUNTIF($AK54,"=17")</f>
        <v>11</v>
      </c>
      <c r="DW54" s="40">
        <f>COUNTIF($AL54,"=11")+COUNTIF($AM54,"=11")+COUNTIF($AN54,"=22")+COUNTIF($AO54,"=23")+COUNTIF($AP54,"=17")+COUNTIF($AQ54,"=14")+COUNTIF($AR54,"=19")+COUNTIF($AS54,"=17")+COUNTIF($AV54,"=12")+COUNTIF($AW54,"=12")</f>
        <v>7</v>
      </c>
      <c r="DX54" s="40">
        <f>COUNTIF($AX54,"=11")+COUNTIF($AY54,"=9")+COUNTIF($AZ54,"=15")+COUNTIF($BA54,"=16")+COUNTIF($BB54,"=8")+COUNTIF($BC54,"=10")+COUNTIF($BD54,"=10")+COUNTIF($BE54,"=8")+COUNTIF($BF54,"=10")+COUNTIF($BG54,"=10")</f>
        <v>10</v>
      </c>
      <c r="DY54" s="40">
        <f>COUNTIF($BH54,"=12")+COUNTIF($BI54,"=23")+COUNTIF($BJ54,"=23")+COUNTIF($BK54,"=15")+COUNTIF($BL54,"=10")+COUNTIF($BM54,"=12")+COUNTIF($BN54,"=12")+COUNTIF($BO54,"=16")+COUNTIF($BP54,"=8")+COUNTIF($BQ54,"=12")+COUNTIF($BR54,"=22")+COUNTIF($BS54,"=20")+COUNTIF($BT54,"=13")</f>
        <v>12</v>
      </c>
      <c r="DZ54" s="40">
        <f>COUNTIF($BU54,"=12")+COUNTIF($BV54,"=11")+COUNTIF($BW54,"=13")+COUNTIF($BX54,"=10")+COUNTIF($BY54,"=11")+COUNTIF($BZ54,"=12")+COUNTIF($CA54,"=12")</f>
        <v>7</v>
      </c>
      <c r="EA54" s="2" t="s">
        <v>0</v>
      </c>
      <c r="EB54" s="20" t="s">
        <v>318</v>
      </c>
      <c r="EC54" s="51"/>
      <c r="ED54" s="33"/>
    </row>
    <row r="55" spans="1:134" s="13" customFormat="1" ht="15.95" customHeight="1" x14ac:dyDescent="0.25">
      <c r="A55" s="20" t="s">
        <v>259</v>
      </c>
      <c r="B55" s="2" t="s">
        <v>22</v>
      </c>
      <c r="C55" s="52" t="s">
        <v>343</v>
      </c>
      <c r="D55" s="147" t="s">
        <v>770</v>
      </c>
      <c r="E55" s="20" t="s">
        <v>12</v>
      </c>
      <c r="F55" s="20" t="s">
        <v>22</v>
      </c>
      <c r="G55" s="98">
        <v>43739</v>
      </c>
      <c r="H55" s="53">
        <v>1</v>
      </c>
      <c r="I55" s="2" t="s">
        <v>285</v>
      </c>
      <c r="J55" s="20" t="s">
        <v>800</v>
      </c>
      <c r="K55" s="158">
        <f>+COUNTIF($N55,"&lt;=21")+COUNTIF($AA55,"&lt;=9")+COUNTIF($AJ55,"&lt;=16")+COUNTIF($AN55,"&gt;=22")+COUNTIF($AP55,"&gt;=17")+COUNTIF($AQ55,"&lt;=14")+COUNTIF($AR55,"&gt;=19")+COUNTIF($BK55,"&lt;=15")+COUNTIF($BO55,"&gt;=16")+COUNTIF($BX55,"&lt;=10")</f>
        <v>8</v>
      </c>
      <c r="L55" s="106">
        <f>65-(+DU55+DV55+DW55+DX55+DY55+DZ55)</f>
        <v>8</v>
      </c>
      <c r="M55" s="113">
        <v>13</v>
      </c>
      <c r="N55" s="103">
        <v>21</v>
      </c>
      <c r="O55" s="113">
        <v>14</v>
      </c>
      <c r="P55" s="113">
        <v>11</v>
      </c>
      <c r="Q55" s="114">
        <v>11</v>
      </c>
      <c r="R55" s="160">
        <v>15</v>
      </c>
      <c r="S55" s="113">
        <v>12</v>
      </c>
      <c r="T55" s="113">
        <v>12</v>
      </c>
      <c r="U55" s="113">
        <v>12</v>
      </c>
      <c r="V55" s="113">
        <v>13</v>
      </c>
      <c r="W55" s="113">
        <v>13</v>
      </c>
      <c r="X55" s="113">
        <v>16</v>
      </c>
      <c r="Y55" s="113">
        <v>17</v>
      </c>
      <c r="Z55" s="115">
        <v>9</v>
      </c>
      <c r="AA55" s="108">
        <v>9</v>
      </c>
      <c r="AB55" s="113">
        <v>11</v>
      </c>
      <c r="AC55" s="113">
        <v>11</v>
      </c>
      <c r="AD55" s="113">
        <v>25</v>
      </c>
      <c r="AE55" s="113">
        <v>15</v>
      </c>
      <c r="AF55" s="113">
        <v>19</v>
      </c>
      <c r="AG55" s="113">
        <v>30</v>
      </c>
      <c r="AH55" s="115">
        <v>15</v>
      </c>
      <c r="AI55" s="115">
        <v>15</v>
      </c>
      <c r="AJ55" s="115">
        <v>17</v>
      </c>
      <c r="AK55" s="115">
        <v>17</v>
      </c>
      <c r="AL55" s="101">
        <v>10</v>
      </c>
      <c r="AM55" s="113">
        <v>11</v>
      </c>
      <c r="AN55" s="165">
        <v>21</v>
      </c>
      <c r="AO55" s="114">
        <v>23</v>
      </c>
      <c r="AP55" s="105">
        <v>18</v>
      </c>
      <c r="AQ55" s="101">
        <v>14</v>
      </c>
      <c r="AR55" s="164">
        <v>21</v>
      </c>
      <c r="AS55" s="113">
        <v>17</v>
      </c>
      <c r="AT55" s="114">
        <v>38</v>
      </c>
      <c r="AU55" s="115">
        <v>38</v>
      </c>
      <c r="AV55" s="163">
        <v>13</v>
      </c>
      <c r="AW55" s="113">
        <v>12</v>
      </c>
      <c r="AX55" s="113">
        <v>11</v>
      </c>
      <c r="AY55" s="113">
        <v>9</v>
      </c>
      <c r="AZ55" s="114">
        <v>15</v>
      </c>
      <c r="BA55" s="114">
        <v>16</v>
      </c>
      <c r="BB55" s="113">
        <v>8</v>
      </c>
      <c r="BC55" s="113">
        <v>10</v>
      </c>
      <c r="BD55" s="113">
        <v>10</v>
      </c>
      <c r="BE55" s="113">
        <v>8</v>
      </c>
      <c r="BF55" s="113">
        <v>10</v>
      </c>
      <c r="BG55" s="113">
        <v>10</v>
      </c>
      <c r="BH55" s="113">
        <v>12</v>
      </c>
      <c r="BI55" s="114">
        <v>23</v>
      </c>
      <c r="BJ55" s="114">
        <v>23</v>
      </c>
      <c r="BK55" s="101">
        <v>15</v>
      </c>
      <c r="BL55" s="113">
        <v>10</v>
      </c>
      <c r="BM55" s="113">
        <v>12</v>
      </c>
      <c r="BN55" s="113">
        <v>12</v>
      </c>
      <c r="BO55" s="105">
        <v>17</v>
      </c>
      <c r="BP55" s="113">
        <v>8</v>
      </c>
      <c r="BQ55" s="113">
        <v>12</v>
      </c>
      <c r="BR55" s="113">
        <v>22</v>
      </c>
      <c r="BS55" s="113">
        <v>20</v>
      </c>
      <c r="BT55" s="113">
        <v>13</v>
      </c>
      <c r="BU55" s="113">
        <v>12</v>
      </c>
      <c r="BV55" s="113">
        <v>11</v>
      </c>
      <c r="BW55" s="113">
        <v>13</v>
      </c>
      <c r="BX55" s="101">
        <v>10</v>
      </c>
      <c r="BY55" s="113">
        <v>11</v>
      </c>
      <c r="BZ55" s="113">
        <v>12</v>
      </c>
      <c r="CA55" s="113">
        <v>12</v>
      </c>
      <c r="CB55" s="71">
        <v>35</v>
      </c>
      <c r="CC55" s="71">
        <v>15</v>
      </c>
      <c r="CD55" s="71">
        <v>9</v>
      </c>
      <c r="CE55" s="71">
        <v>16</v>
      </c>
      <c r="CF55" s="71">
        <v>12</v>
      </c>
      <c r="CG55" s="71">
        <v>25</v>
      </c>
      <c r="CH55" s="71">
        <v>26</v>
      </c>
      <c r="CI55" s="71">
        <v>19</v>
      </c>
      <c r="CJ55" s="71">
        <v>12</v>
      </c>
      <c r="CK55" s="71">
        <v>11</v>
      </c>
      <c r="CL55" s="71">
        <v>14</v>
      </c>
      <c r="CM55" s="71">
        <v>12</v>
      </c>
      <c r="CN55" s="71">
        <v>12</v>
      </c>
      <c r="CO55" s="71">
        <v>9</v>
      </c>
      <c r="CP55" s="71">
        <v>13</v>
      </c>
      <c r="CQ55" s="71">
        <v>12</v>
      </c>
      <c r="CR55" s="71">
        <v>10</v>
      </c>
      <c r="CS55" s="71">
        <v>11</v>
      </c>
      <c r="CT55" s="71">
        <v>11</v>
      </c>
      <c r="CU55" s="71">
        <v>30</v>
      </c>
      <c r="CV55" s="71">
        <v>12</v>
      </c>
      <c r="CW55" s="71">
        <v>13</v>
      </c>
      <c r="CX55" s="71">
        <v>24</v>
      </c>
      <c r="CY55" s="71">
        <v>13</v>
      </c>
      <c r="CZ55" s="71">
        <v>10</v>
      </c>
      <c r="DA55" s="71">
        <v>10</v>
      </c>
      <c r="DB55" s="71">
        <v>19</v>
      </c>
      <c r="DC55" s="71">
        <v>15</v>
      </c>
      <c r="DD55" s="71">
        <v>17</v>
      </c>
      <c r="DE55" s="71">
        <v>13</v>
      </c>
      <c r="DF55" s="71">
        <v>25</v>
      </c>
      <c r="DG55" s="71">
        <v>15</v>
      </c>
      <c r="DH55" s="71">
        <v>11</v>
      </c>
      <c r="DI55" s="71">
        <v>15</v>
      </c>
      <c r="DJ55" s="71">
        <v>24</v>
      </c>
      <c r="DK55" s="71">
        <v>12</v>
      </c>
      <c r="DL55" s="71">
        <v>23</v>
      </c>
      <c r="DM55" s="71">
        <v>18</v>
      </c>
      <c r="DN55" s="71">
        <v>10</v>
      </c>
      <c r="DO55" s="71">
        <v>14</v>
      </c>
      <c r="DP55" s="71">
        <v>17</v>
      </c>
      <c r="DQ55" s="71">
        <v>9</v>
      </c>
      <c r="DR55" s="71">
        <v>12</v>
      </c>
      <c r="DS55" s="71">
        <v>11</v>
      </c>
      <c r="DT55" s="144">
        <f>(2.71828^(-492.8857+59.0795*K55+7.224*L55))/(1+(2.71828^(-492.8857+59.0795*K55+7.224*L55)))</f>
        <v>1</v>
      </c>
      <c r="DU55" s="40">
        <f>COUNTIF($M55,"=13")+COUNTIF($N55,"=21")+COUNTIF($O55,"=14")+COUNTIF($P55,"=11")+COUNTIF($Q55,"=11")+COUNTIF($R55,"=14")+COUNTIF($S55,"=12")+COUNTIF($T55,"=12")+COUNTIF($U55,"=12")+COUNTIF($V55,"=13")+COUNTIF($W55,"=13")+COUNTIF($X55,"=16")</f>
        <v>11</v>
      </c>
      <c r="DV55" s="40">
        <f>COUNTIF($Y55,"=17")+COUNTIF($Z55,"=9")+COUNTIF($AA55,"=9")+COUNTIF($AB55,"=11")+COUNTIF($AC55,"=11")+COUNTIF($AD55,"=25")+COUNTIF($AE55,"=15")+COUNTIF($AF55,"=19")+COUNTIF($AG55,"=30")+COUNTIF($AH55,"=15")+COUNTIF($AI55,"=15")+COUNTIF($AJ55,"=16")+COUNTIF($AK55,"=17")</f>
        <v>12</v>
      </c>
      <c r="DW55" s="40">
        <f>COUNTIF($AL55,"=11")+COUNTIF($AM55,"=11")+COUNTIF($AN55,"=22")+COUNTIF($AO55,"=23")+COUNTIF($AP55,"=17")+COUNTIF($AQ55,"=14")+COUNTIF($AR55,"=19")+COUNTIF($AS55,"=17")+COUNTIF($AV55,"=12")+COUNTIF($AW55,"=12")</f>
        <v>5</v>
      </c>
      <c r="DX55" s="40">
        <f>COUNTIF($AX55,"=11")+COUNTIF($AY55,"=9")+COUNTIF($AZ55,"=15")+COUNTIF($BA55,"=16")+COUNTIF($BB55,"=8")+COUNTIF($BC55,"=10")+COUNTIF($BD55,"=10")+COUNTIF($BE55,"=8")+COUNTIF($BF55,"=10")+COUNTIF($BG55,"=10")</f>
        <v>10</v>
      </c>
      <c r="DY55" s="40">
        <f>COUNTIF($BH55,"=12")+COUNTIF($BI55,"=23")+COUNTIF($BJ55,"=23")+COUNTIF($BK55,"=15")+COUNTIF($BL55,"=10")+COUNTIF($BM55,"=12")+COUNTIF($BN55,"=12")+COUNTIF($BO55,"=16")+COUNTIF($BP55,"=8")+COUNTIF($BQ55,"=12")+COUNTIF($BR55,"=22")+COUNTIF($BS55,"=20")+COUNTIF($BT55,"=13")</f>
        <v>12</v>
      </c>
      <c r="DZ55" s="40">
        <f>COUNTIF($BU55,"=12")+COUNTIF($BV55,"=11")+COUNTIF($BW55,"=13")+COUNTIF($BX55,"=10")+COUNTIF($BY55,"=11")+COUNTIF($BZ55,"=12")+COUNTIF($CA55,"=12")</f>
        <v>7</v>
      </c>
      <c r="EA55" s="2" t="s">
        <v>22</v>
      </c>
      <c r="EB55" s="20" t="s">
        <v>452</v>
      </c>
      <c r="EC55" s="51"/>
      <c r="ED55" s="33"/>
    </row>
    <row r="56" spans="1:134" s="13" customFormat="1" ht="15.95" customHeight="1" x14ac:dyDescent="0.25">
      <c r="A56" s="20">
        <v>195635</v>
      </c>
      <c r="B56" s="72" t="s">
        <v>62</v>
      </c>
      <c r="C56" s="53" t="s">
        <v>340</v>
      </c>
      <c r="D56" s="147" t="s">
        <v>774</v>
      </c>
      <c r="E56" s="20" t="s">
        <v>12</v>
      </c>
      <c r="F56" s="20" t="s">
        <v>62</v>
      </c>
      <c r="G56" s="98">
        <v>43739</v>
      </c>
      <c r="H56" s="53">
        <v>1</v>
      </c>
      <c r="I56" s="20" t="s">
        <v>286</v>
      </c>
      <c r="J56" s="14" t="s">
        <v>809</v>
      </c>
      <c r="K56" s="158">
        <f>+COUNTIF($N56,"&lt;=21")+COUNTIF($AA56,"&lt;=9")+COUNTIF($AJ56,"&lt;=16")+COUNTIF($AN56,"&gt;=22")+COUNTIF($AP56,"&gt;=17")+COUNTIF($AQ56,"&lt;=14")+COUNTIF($AR56,"&gt;=19")+COUNTIF($BK56,"&lt;=15")+COUNTIF($BO56,"&gt;=16")+COUNTIF($BX56,"&lt;=10")</f>
        <v>8</v>
      </c>
      <c r="L56" s="106">
        <f>65-(+DU56+DV56+DW56+DX56+DY56+DZ56)</f>
        <v>11</v>
      </c>
      <c r="M56" s="113">
        <v>13</v>
      </c>
      <c r="N56" s="103">
        <v>21</v>
      </c>
      <c r="O56" s="113">
        <v>14</v>
      </c>
      <c r="P56" s="113">
        <v>11</v>
      </c>
      <c r="Q56" s="104">
        <v>12</v>
      </c>
      <c r="R56" s="114">
        <v>14</v>
      </c>
      <c r="S56" s="113">
        <v>12</v>
      </c>
      <c r="T56" s="113">
        <v>12</v>
      </c>
      <c r="U56" s="101">
        <v>11</v>
      </c>
      <c r="V56" s="113">
        <v>13</v>
      </c>
      <c r="W56" s="113">
        <v>13</v>
      </c>
      <c r="X56" s="113">
        <v>16</v>
      </c>
      <c r="Y56" s="113">
        <v>17</v>
      </c>
      <c r="Z56" s="115">
        <v>9</v>
      </c>
      <c r="AA56" s="115">
        <v>10</v>
      </c>
      <c r="AB56" s="113">
        <v>11</v>
      </c>
      <c r="AC56" s="113">
        <v>11</v>
      </c>
      <c r="AD56" s="104">
        <v>26</v>
      </c>
      <c r="AE56" s="113">
        <v>15</v>
      </c>
      <c r="AF56" s="113">
        <v>19</v>
      </c>
      <c r="AG56" s="159">
        <v>29</v>
      </c>
      <c r="AH56" s="121">
        <v>15</v>
      </c>
      <c r="AI56" s="121">
        <v>15</v>
      </c>
      <c r="AJ56" s="108">
        <v>16</v>
      </c>
      <c r="AK56" s="108">
        <v>16</v>
      </c>
      <c r="AL56" s="113">
        <v>11</v>
      </c>
      <c r="AM56" s="113">
        <v>11</v>
      </c>
      <c r="AN56" s="165">
        <v>23</v>
      </c>
      <c r="AO56" s="114">
        <v>23</v>
      </c>
      <c r="AP56" s="106">
        <v>17</v>
      </c>
      <c r="AQ56" s="101">
        <v>14</v>
      </c>
      <c r="AR56" s="113">
        <v>18</v>
      </c>
      <c r="AS56" s="106">
        <v>18</v>
      </c>
      <c r="AT56" s="114">
        <v>37</v>
      </c>
      <c r="AU56" s="131">
        <v>39</v>
      </c>
      <c r="AV56" s="113">
        <v>12</v>
      </c>
      <c r="AW56" s="113">
        <v>12</v>
      </c>
      <c r="AX56" s="113">
        <v>11</v>
      </c>
      <c r="AY56" s="113">
        <v>9</v>
      </c>
      <c r="AZ56" s="114">
        <v>15</v>
      </c>
      <c r="BA56" s="114">
        <v>16</v>
      </c>
      <c r="BB56" s="113">
        <v>8</v>
      </c>
      <c r="BC56" s="113">
        <v>10</v>
      </c>
      <c r="BD56" s="113">
        <v>10</v>
      </c>
      <c r="BE56" s="113">
        <v>8</v>
      </c>
      <c r="BF56" s="113">
        <v>10</v>
      </c>
      <c r="BG56" s="113">
        <v>10</v>
      </c>
      <c r="BH56" s="113">
        <v>12</v>
      </c>
      <c r="BI56" s="114">
        <v>23</v>
      </c>
      <c r="BJ56" s="114">
        <v>23</v>
      </c>
      <c r="BK56" s="101">
        <v>15</v>
      </c>
      <c r="BL56" s="113">
        <v>10</v>
      </c>
      <c r="BM56" s="113">
        <v>12</v>
      </c>
      <c r="BN56" s="113">
        <v>12</v>
      </c>
      <c r="BO56" s="105">
        <v>17</v>
      </c>
      <c r="BP56" s="113">
        <v>8</v>
      </c>
      <c r="BQ56" s="113">
        <v>12</v>
      </c>
      <c r="BR56" s="113">
        <v>22</v>
      </c>
      <c r="BS56" s="106">
        <v>21</v>
      </c>
      <c r="BT56" s="113">
        <v>13</v>
      </c>
      <c r="BU56" s="113">
        <v>12</v>
      </c>
      <c r="BV56" s="113">
        <v>11</v>
      </c>
      <c r="BW56" s="113">
        <v>13</v>
      </c>
      <c r="BX56" s="101">
        <v>10</v>
      </c>
      <c r="BY56" s="113">
        <v>11</v>
      </c>
      <c r="BZ56" s="113">
        <v>12</v>
      </c>
      <c r="CA56" s="113">
        <v>12</v>
      </c>
      <c r="CB56" s="71" t="s">
        <v>0</v>
      </c>
      <c r="CC56" s="71" t="s">
        <v>0</v>
      </c>
      <c r="CD56" s="71" t="s">
        <v>0</v>
      </c>
      <c r="CE56" s="71" t="s">
        <v>0</v>
      </c>
      <c r="CF56" s="71" t="s">
        <v>0</v>
      </c>
      <c r="CG56" s="71" t="s">
        <v>0</v>
      </c>
      <c r="CH56" s="71" t="s">
        <v>0</v>
      </c>
      <c r="CI56" s="71" t="s">
        <v>0</v>
      </c>
      <c r="CJ56" s="71" t="s">
        <v>0</v>
      </c>
      <c r="CK56" s="71" t="s">
        <v>0</v>
      </c>
      <c r="CL56" s="71" t="s">
        <v>0</v>
      </c>
      <c r="CM56" s="71" t="s">
        <v>0</v>
      </c>
      <c r="CN56" s="71" t="s">
        <v>0</v>
      </c>
      <c r="CO56" s="71" t="s">
        <v>0</v>
      </c>
      <c r="CP56" s="71" t="s">
        <v>0</v>
      </c>
      <c r="CQ56" s="71" t="s">
        <v>0</v>
      </c>
      <c r="CR56" s="71" t="s">
        <v>0</v>
      </c>
      <c r="CS56" s="71" t="s">
        <v>0</v>
      </c>
      <c r="CT56" s="71" t="s">
        <v>0</v>
      </c>
      <c r="CU56" s="71" t="s">
        <v>0</v>
      </c>
      <c r="CV56" s="71" t="s">
        <v>0</v>
      </c>
      <c r="CW56" s="71" t="s">
        <v>0</v>
      </c>
      <c r="CX56" s="71" t="s">
        <v>0</v>
      </c>
      <c r="CY56" s="71" t="s">
        <v>0</v>
      </c>
      <c r="CZ56" s="71" t="s">
        <v>0</v>
      </c>
      <c r="DA56" s="71" t="s">
        <v>0</v>
      </c>
      <c r="DB56" s="71" t="s">
        <v>0</v>
      </c>
      <c r="DC56" s="71" t="s">
        <v>0</v>
      </c>
      <c r="DD56" s="71" t="s">
        <v>0</v>
      </c>
      <c r="DE56" s="71" t="s">
        <v>0</v>
      </c>
      <c r="DF56" s="71" t="s">
        <v>0</v>
      </c>
      <c r="DG56" s="71" t="s">
        <v>0</v>
      </c>
      <c r="DH56" s="71" t="s">
        <v>0</v>
      </c>
      <c r="DI56" s="71" t="s">
        <v>0</v>
      </c>
      <c r="DJ56" s="71" t="s">
        <v>0</v>
      </c>
      <c r="DK56" s="71" t="s">
        <v>0</v>
      </c>
      <c r="DL56" s="71" t="s">
        <v>0</v>
      </c>
      <c r="DM56" s="71" t="s">
        <v>0</v>
      </c>
      <c r="DN56" s="71" t="s">
        <v>0</v>
      </c>
      <c r="DO56" s="71" t="s">
        <v>0</v>
      </c>
      <c r="DP56" s="71" t="s">
        <v>0</v>
      </c>
      <c r="DQ56" s="71" t="s">
        <v>0</v>
      </c>
      <c r="DR56" s="71" t="s">
        <v>0</v>
      </c>
      <c r="DS56" s="71" t="s">
        <v>0</v>
      </c>
      <c r="DT56" s="144">
        <f>(2.71828^(-492.8857+59.0795*K56+7.224*L56))/(1+(2.71828^(-492.8857+59.0795*K56+7.224*L56)))</f>
        <v>1</v>
      </c>
      <c r="DU56" s="40">
        <f>COUNTIF($M56,"=13")+COUNTIF($N56,"=21")+COUNTIF($O56,"=14")+COUNTIF($P56,"=11")+COUNTIF($Q56,"=11")+COUNTIF($R56,"=14")+COUNTIF($S56,"=12")+COUNTIF($T56,"=12")+COUNTIF($U56,"=12")+COUNTIF($V56,"=13")+COUNTIF($W56,"=13")+COUNTIF($X56,"=16")</f>
        <v>10</v>
      </c>
      <c r="DV56" s="40">
        <f>COUNTIF($Y56,"=17")+COUNTIF($Z56,"=9")+COUNTIF($AA56,"=9")+COUNTIF($AB56,"=11")+COUNTIF($AC56,"=11")+COUNTIF($AD56,"=25")+COUNTIF($AE56,"=15")+COUNTIF($AF56,"=19")+COUNTIF($AG56,"=30")+COUNTIF($AH56,"=15")+COUNTIF($AI56,"=15")+COUNTIF($AJ56,"=16")+COUNTIF($AK56,"=17")</f>
        <v>9</v>
      </c>
      <c r="DW56" s="40">
        <f>COUNTIF($AL56,"=11")+COUNTIF($AM56,"=11")+COUNTIF($AN56,"=22")+COUNTIF($AO56,"=23")+COUNTIF($AP56,"=17")+COUNTIF($AQ56,"=14")+COUNTIF($AR56,"=19")+COUNTIF($AS56,"=17")+COUNTIF($AV56,"=12")+COUNTIF($AW56,"=12")</f>
        <v>7</v>
      </c>
      <c r="DX56" s="40">
        <f>COUNTIF($AX56,"=11")+COUNTIF($AY56,"=9")+COUNTIF($AZ56,"=15")+COUNTIF($BA56,"=16")+COUNTIF($BB56,"=8")+COUNTIF($BC56,"=10")+COUNTIF($BD56,"=10")+COUNTIF($BE56,"=8")+COUNTIF($BF56,"=10")+COUNTIF($BG56,"=10")</f>
        <v>10</v>
      </c>
      <c r="DY56" s="40">
        <f>COUNTIF($BH56,"=12")+COUNTIF($BI56,"=23")+COUNTIF($BJ56,"=23")+COUNTIF($BK56,"=15")+COUNTIF($BL56,"=10")+COUNTIF($BM56,"=12")+COUNTIF($BN56,"=12")+COUNTIF($BO56,"=16")+COUNTIF($BP56,"=8")+COUNTIF($BQ56,"=12")+COUNTIF($BR56,"=22")+COUNTIF($BS56,"=20")+COUNTIF($BT56,"=13")</f>
        <v>11</v>
      </c>
      <c r="DZ56" s="40">
        <f>COUNTIF($BU56,"=12")+COUNTIF($BV56,"=11")+COUNTIF($BW56,"=13")+COUNTIF($BX56,"=10")+COUNTIF($BY56,"=11")+COUNTIF($BZ56,"=12")+COUNTIF($CA56,"=12")</f>
        <v>7</v>
      </c>
      <c r="EA56" s="2" t="s">
        <v>0</v>
      </c>
      <c r="EB56" s="20" t="s">
        <v>445</v>
      </c>
      <c r="EC56" s="51"/>
      <c r="ED56" s="52"/>
    </row>
    <row r="57" spans="1:134" s="13" customFormat="1" ht="15.95" customHeight="1" x14ac:dyDescent="0.25">
      <c r="A57" s="75">
        <v>134335</v>
      </c>
      <c r="B57" s="96" t="s">
        <v>21</v>
      </c>
      <c r="C57" s="53" t="s">
        <v>337</v>
      </c>
      <c r="D57" s="147" t="s">
        <v>781</v>
      </c>
      <c r="E57" s="2" t="s">
        <v>5</v>
      </c>
      <c r="F57" s="55" t="s">
        <v>21</v>
      </c>
      <c r="G57" s="98">
        <v>43739</v>
      </c>
      <c r="H57" s="53">
        <v>1</v>
      </c>
      <c r="I57" s="20" t="s">
        <v>286</v>
      </c>
      <c r="J57" s="53" t="s">
        <v>811</v>
      </c>
      <c r="K57" s="158">
        <f>+COUNTIF($N57,"&lt;=21")+COUNTIF($AA57,"&lt;=9")+COUNTIF($AJ57,"&lt;=16")+COUNTIF($AN57,"&gt;=22")+COUNTIF($AP57,"&gt;=17")+COUNTIF($AQ57,"&lt;=14")+COUNTIF($AR57,"&gt;=19")+COUNTIF($BK57,"&lt;=15")+COUNTIF($BO57,"&gt;=16")+COUNTIF($BX57,"&lt;=10")</f>
        <v>7</v>
      </c>
      <c r="L57" s="106">
        <f>65-(+DU57+DV57+DW57+DX57+DY57+DZ57)</f>
        <v>12</v>
      </c>
      <c r="M57" s="159">
        <v>12</v>
      </c>
      <c r="N57" s="103">
        <v>21</v>
      </c>
      <c r="O57" s="113">
        <v>14</v>
      </c>
      <c r="P57" s="113">
        <v>11</v>
      </c>
      <c r="Q57" s="114">
        <v>11</v>
      </c>
      <c r="R57" s="114">
        <v>14</v>
      </c>
      <c r="S57" s="113">
        <v>12</v>
      </c>
      <c r="T57" s="113">
        <v>12</v>
      </c>
      <c r="U57" s="113">
        <v>12</v>
      </c>
      <c r="V57" s="113">
        <v>13</v>
      </c>
      <c r="W57" s="113">
        <v>13</v>
      </c>
      <c r="X57" s="113">
        <v>16</v>
      </c>
      <c r="Y57" s="113">
        <v>17</v>
      </c>
      <c r="Z57" s="115">
        <v>9</v>
      </c>
      <c r="AA57" s="115">
        <v>10</v>
      </c>
      <c r="AB57" s="113">
        <v>11</v>
      </c>
      <c r="AC57" s="113">
        <v>11</v>
      </c>
      <c r="AD57" s="113">
        <v>25</v>
      </c>
      <c r="AE57" s="113">
        <v>15</v>
      </c>
      <c r="AF57" s="113">
        <v>19</v>
      </c>
      <c r="AG57" s="109">
        <v>33</v>
      </c>
      <c r="AH57" s="115">
        <v>15</v>
      </c>
      <c r="AI57" s="115">
        <v>15</v>
      </c>
      <c r="AJ57" s="115">
        <v>17</v>
      </c>
      <c r="AK57" s="115">
        <v>17</v>
      </c>
      <c r="AL57" s="101">
        <v>10</v>
      </c>
      <c r="AM57" s="113">
        <v>11</v>
      </c>
      <c r="AN57" s="114">
        <v>19</v>
      </c>
      <c r="AO57" s="110">
        <v>22</v>
      </c>
      <c r="AP57" s="105">
        <v>18</v>
      </c>
      <c r="AQ57" s="101">
        <v>14</v>
      </c>
      <c r="AR57" s="104">
        <v>19</v>
      </c>
      <c r="AS57" s="113">
        <v>17</v>
      </c>
      <c r="AT57" s="114">
        <v>37</v>
      </c>
      <c r="AU57" s="121">
        <v>38</v>
      </c>
      <c r="AV57" s="113">
        <v>12</v>
      </c>
      <c r="AW57" s="113">
        <v>12</v>
      </c>
      <c r="AX57" s="113">
        <v>11</v>
      </c>
      <c r="AY57" s="113">
        <v>9</v>
      </c>
      <c r="AZ57" s="114">
        <v>15</v>
      </c>
      <c r="BA57" s="114">
        <v>16</v>
      </c>
      <c r="BB57" s="113">
        <v>8</v>
      </c>
      <c r="BC57" s="113">
        <v>10</v>
      </c>
      <c r="BD57" s="113">
        <v>10</v>
      </c>
      <c r="BE57" s="113">
        <v>8</v>
      </c>
      <c r="BF57" s="113">
        <v>10</v>
      </c>
      <c r="BG57" s="163">
        <v>11</v>
      </c>
      <c r="BH57" s="166">
        <v>10</v>
      </c>
      <c r="BI57" s="114">
        <v>23</v>
      </c>
      <c r="BJ57" s="114">
        <v>23</v>
      </c>
      <c r="BK57" s="166">
        <v>14</v>
      </c>
      <c r="BL57" s="113">
        <v>10</v>
      </c>
      <c r="BM57" s="113">
        <v>12</v>
      </c>
      <c r="BN57" s="113">
        <v>12</v>
      </c>
      <c r="BO57" s="105">
        <v>17</v>
      </c>
      <c r="BP57" s="113">
        <v>8</v>
      </c>
      <c r="BQ57" s="113">
        <v>12</v>
      </c>
      <c r="BR57" s="113">
        <v>22</v>
      </c>
      <c r="BS57" s="113">
        <v>20</v>
      </c>
      <c r="BT57" s="113">
        <v>13</v>
      </c>
      <c r="BU57" s="113">
        <v>12</v>
      </c>
      <c r="BV57" s="113">
        <v>11</v>
      </c>
      <c r="BW57" s="113">
        <v>13</v>
      </c>
      <c r="BX57" s="101">
        <v>10</v>
      </c>
      <c r="BY57" s="113">
        <v>11</v>
      </c>
      <c r="BZ57" s="113">
        <v>12</v>
      </c>
      <c r="CA57" s="113">
        <v>12</v>
      </c>
      <c r="CB57" s="71" t="s">
        <v>0</v>
      </c>
      <c r="CC57" s="71" t="s">
        <v>0</v>
      </c>
      <c r="CD57" s="71" t="s">
        <v>0</v>
      </c>
      <c r="CE57" s="71" t="s">
        <v>0</v>
      </c>
      <c r="CF57" s="71" t="s">
        <v>0</v>
      </c>
      <c r="CG57" s="71" t="s">
        <v>0</v>
      </c>
      <c r="CH57" s="71" t="s">
        <v>0</v>
      </c>
      <c r="CI57" s="71" t="s">
        <v>0</v>
      </c>
      <c r="CJ57" s="71" t="s">
        <v>0</v>
      </c>
      <c r="CK57" s="71" t="s">
        <v>0</v>
      </c>
      <c r="CL57" s="71" t="s">
        <v>0</v>
      </c>
      <c r="CM57" s="71" t="s">
        <v>0</v>
      </c>
      <c r="CN57" s="71" t="s">
        <v>0</v>
      </c>
      <c r="CO57" s="71" t="s">
        <v>0</v>
      </c>
      <c r="CP57" s="71" t="s">
        <v>0</v>
      </c>
      <c r="CQ57" s="71" t="s">
        <v>0</v>
      </c>
      <c r="CR57" s="71" t="s">
        <v>0</v>
      </c>
      <c r="CS57" s="71" t="s">
        <v>0</v>
      </c>
      <c r="CT57" s="71" t="s">
        <v>0</v>
      </c>
      <c r="CU57" s="71" t="s">
        <v>0</v>
      </c>
      <c r="CV57" s="71" t="s">
        <v>0</v>
      </c>
      <c r="CW57" s="71" t="s">
        <v>0</v>
      </c>
      <c r="CX57" s="71" t="s">
        <v>0</v>
      </c>
      <c r="CY57" s="71" t="s">
        <v>0</v>
      </c>
      <c r="CZ57" s="71" t="s">
        <v>0</v>
      </c>
      <c r="DA57" s="71" t="s">
        <v>0</v>
      </c>
      <c r="DB57" s="71" t="s">
        <v>0</v>
      </c>
      <c r="DC57" s="71" t="s">
        <v>0</v>
      </c>
      <c r="DD57" s="71" t="s">
        <v>0</v>
      </c>
      <c r="DE57" s="71" t="s">
        <v>0</v>
      </c>
      <c r="DF57" s="71" t="s">
        <v>0</v>
      </c>
      <c r="DG57" s="71" t="s">
        <v>0</v>
      </c>
      <c r="DH57" s="71" t="s">
        <v>0</v>
      </c>
      <c r="DI57" s="71" t="s">
        <v>0</v>
      </c>
      <c r="DJ57" s="71" t="s">
        <v>0</v>
      </c>
      <c r="DK57" s="71" t="s">
        <v>0</v>
      </c>
      <c r="DL57" s="71" t="s">
        <v>0</v>
      </c>
      <c r="DM57" s="71" t="s">
        <v>0</v>
      </c>
      <c r="DN57" s="71" t="s">
        <v>0</v>
      </c>
      <c r="DO57" s="71" t="s">
        <v>0</v>
      </c>
      <c r="DP57" s="71" t="s">
        <v>0</v>
      </c>
      <c r="DQ57" s="71" t="s">
        <v>0</v>
      </c>
      <c r="DR57" s="71" t="s">
        <v>0</v>
      </c>
      <c r="DS57" s="71" t="s">
        <v>0</v>
      </c>
      <c r="DT57" s="144">
        <f>(2.71828^(-492.8857+59.0795*K57+7.224*L57))/(1+(2.71828^(-492.8857+59.0795*K57+7.224*L57)))</f>
        <v>0.99936343995793653</v>
      </c>
      <c r="DU57" s="40">
        <f>COUNTIF($M57,"=13")+COUNTIF($N57,"=21")+COUNTIF($O57,"=14")+COUNTIF($P57,"=11")+COUNTIF($Q57,"=11")+COUNTIF($R57,"=14")+COUNTIF($S57,"=12")+COUNTIF($T57,"=12")+COUNTIF($U57,"=12")+COUNTIF($V57,"=13")+COUNTIF($W57,"=13")+COUNTIF($X57,"=16")</f>
        <v>11</v>
      </c>
      <c r="DV57" s="40">
        <f>COUNTIF($Y57,"=17")+COUNTIF($Z57,"=9")+COUNTIF($AA57,"=9")+COUNTIF($AB57,"=11")+COUNTIF($AC57,"=11")+COUNTIF($AD57,"=25")+COUNTIF($AE57,"=15")+COUNTIF($AF57,"=19")+COUNTIF($AG57,"=30")+COUNTIF($AH57,"=15")+COUNTIF($AI57,"=15")+COUNTIF($AJ57,"=16")+COUNTIF($AK57,"=17")</f>
        <v>10</v>
      </c>
      <c r="DW57" s="40">
        <f>COUNTIF($AL57,"=11")+COUNTIF($AM57,"=11")+COUNTIF($AN57,"=22")+COUNTIF($AO57,"=23")+COUNTIF($AP57,"=17")+COUNTIF($AQ57,"=14")+COUNTIF($AR57,"=19")+COUNTIF($AS57,"=17")+COUNTIF($AV57,"=12")+COUNTIF($AW57,"=12")</f>
        <v>6</v>
      </c>
      <c r="DX57" s="40">
        <f>COUNTIF($AX57,"=11")+COUNTIF($AY57,"=9")+COUNTIF($AZ57,"=15")+COUNTIF($BA57,"=16")+COUNTIF($BB57,"=8")+COUNTIF($BC57,"=10")+COUNTIF($BD57,"=10")+COUNTIF($BE57,"=8")+COUNTIF($BF57,"=10")+COUNTIF($BG57,"=10")</f>
        <v>9</v>
      </c>
      <c r="DY57" s="40">
        <f>COUNTIF($BH57,"=12")+COUNTIF($BI57,"=23")+COUNTIF($BJ57,"=23")+COUNTIF($BK57,"=15")+COUNTIF($BL57,"=10")+COUNTIF($BM57,"=12")+COUNTIF($BN57,"=12")+COUNTIF($BO57,"=16")+COUNTIF($BP57,"=8")+COUNTIF($BQ57,"=12")+COUNTIF($BR57,"=22")+COUNTIF($BS57,"=20")+COUNTIF($BT57,"=13")</f>
        <v>10</v>
      </c>
      <c r="DZ57" s="40">
        <f>COUNTIF($BU57,"=12")+COUNTIF($BV57,"=11")+COUNTIF($BW57,"=13")+COUNTIF($BX57,"=10")+COUNTIF($BY57,"=11")+COUNTIF($BZ57,"=12")+COUNTIF($CA57,"=12")</f>
        <v>7</v>
      </c>
      <c r="EA57" s="72" t="s">
        <v>21</v>
      </c>
      <c r="EB57" s="72" t="s">
        <v>454</v>
      </c>
      <c r="EC57" s="51"/>
      <c r="ED57" s="33"/>
    </row>
    <row r="58" spans="1:134" s="13" customFormat="1" ht="15.95" customHeight="1" x14ac:dyDescent="0.25">
      <c r="A58" s="20">
        <v>40250</v>
      </c>
      <c r="B58" s="43" t="s">
        <v>118</v>
      </c>
      <c r="C58" s="53" t="s">
        <v>337</v>
      </c>
      <c r="D58" s="147" t="s">
        <v>781</v>
      </c>
      <c r="E58" s="20" t="s">
        <v>5</v>
      </c>
      <c r="F58" s="14" t="s">
        <v>172</v>
      </c>
      <c r="G58" s="98">
        <v>43739</v>
      </c>
      <c r="H58" s="53">
        <v>1</v>
      </c>
      <c r="I58" s="2" t="s">
        <v>285</v>
      </c>
      <c r="J58" s="53" t="s">
        <v>811</v>
      </c>
      <c r="K58" s="158">
        <f>+COUNTIF($N58,"&lt;=21")+COUNTIF($AA58,"&lt;=9")+COUNTIF($AJ58,"&lt;=16")+COUNTIF($AN58,"&gt;=22")+COUNTIF($AP58,"&gt;=17")+COUNTIF($AQ58,"&lt;=14")+COUNTIF($AR58,"&gt;=19")+COUNTIF($BK58,"&lt;=15")+COUNTIF($BO58,"&gt;=16")+COUNTIF($BX58,"&lt;=10")</f>
        <v>7</v>
      </c>
      <c r="L58" s="106">
        <f>65-(+DU58+DV58+DW58+DX58+DY58+DZ58)</f>
        <v>13</v>
      </c>
      <c r="M58" s="113">
        <v>13</v>
      </c>
      <c r="N58" s="103">
        <v>21</v>
      </c>
      <c r="O58" s="113">
        <v>14</v>
      </c>
      <c r="P58" s="113">
        <v>11</v>
      </c>
      <c r="Q58" s="114">
        <v>11</v>
      </c>
      <c r="R58" s="114">
        <v>14</v>
      </c>
      <c r="S58" s="113">
        <v>12</v>
      </c>
      <c r="T58" s="113">
        <v>12</v>
      </c>
      <c r="U58" s="113">
        <v>12</v>
      </c>
      <c r="V58" s="113">
        <v>13</v>
      </c>
      <c r="W58" s="113">
        <v>13</v>
      </c>
      <c r="X58" s="113">
        <v>16</v>
      </c>
      <c r="Y58" s="110">
        <v>16</v>
      </c>
      <c r="Z58" s="115">
        <v>9</v>
      </c>
      <c r="AA58" s="115">
        <v>10</v>
      </c>
      <c r="AB58" s="113">
        <v>11</v>
      </c>
      <c r="AC58" s="113">
        <v>11</v>
      </c>
      <c r="AD58" s="113">
        <v>25</v>
      </c>
      <c r="AE58" s="113">
        <v>15</v>
      </c>
      <c r="AF58" s="113">
        <v>19</v>
      </c>
      <c r="AG58" s="164">
        <v>32</v>
      </c>
      <c r="AH58" s="115">
        <v>15</v>
      </c>
      <c r="AI58" s="115">
        <v>15</v>
      </c>
      <c r="AJ58" s="115">
        <v>17</v>
      </c>
      <c r="AK58" s="115">
        <v>17</v>
      </c>
      <c r="AL58" s="101">
        <v>10</v>
      </c>
      <c r="AM58" s="113">
        <v>11</v>
      </c>
      <c r="AN58" s="114">
        <v>19</v>
      </c>
      <c r="AO58" s="114">
        <v>23</v>
      </c>
      <c r="AP58" s="105">
        <v>18</v>
      </c>
      <c r="AQ58" s="101">
        <v>14</v>
      </c>
      <c r="AR58" s="105">
        <v>20</v>
      </c>
      <c r="AS58" s="113">
        <v>17</v>
      </c>
      <c r="AT58" s="114">
        <v>37</v>
      </c>
      <c r="AU58" s="121">
        <v>38</v>
      </c>
      <c r="AV58" s="163">
        <v>13</v>
      </c>
      <c r="AW58" s="113">
        <v>12</v>
      </c>
      <c r="AX58" s="113">
        <v>11</v>
      </c>
      <c r="AY58" s="113">
        <v>9</v>
      </c>
      <c r="AZ58" s="114">
        <v>15</v>
      </c>
      <c r="BA58" s="114">
        <v>16</v>
      </c>
      <c r="BB58" s="113">
        <v>8</v>
      </c>
      <c r="BC58" s="113">
        <v>10</v>
      </c>
      <c r="BD58" s="113">
        <v>10</v>
      </c>
      <c r="BE58" s="113">
        <v>8</v>
      </c>
      <c r="BF58" s="113">
        <v>10</v>
      </c>
      <c r="BG58" s="163">
        <v>11</v>
      </c>
      <c r="BH58" s="166">
        <v>10</v>
      </c>
      <c r="BI58" s="114">
        <v>23</v>
      </c>
      <c r="BJ58" s="114">
        <v>23</v>
      </c>
      <c r="BK58" s="166">
        <v>14</v>
      </c>
      <c r="BL58" s="113">
        <v>10</v>
      </c>
      <c r="BM58" s="113">
        <v>12</v>
      </c>
      <c r="BN58" s="113">
        <v>12</v>
      </c>
      <c r="BO58" s="105">
        <v>17</v>
      </c>
      <c r="BP58" s="113">
        <v>8</v>
      </c>
      <c r="BQ58" s="113">
        <v>12</v>
      </c>
      <c r="BR58" s="113">
        <v>22</v>
      </c>
      <c r="BS58" s="113">
        <v>20</v>
      </c>
      <c r="BT58" s="113">
        <v>13</v>
      </c>
      <c r="BU58" s="113">
        <v>12</v>
      </c>
      <c r="BV58" s="113">
        <v>11</v>
      </c>
      <c r="BW58" s="113">
        <v>13</v>
      </c>
      <c r="BX58" s="101">
        <v>10</v>
      </c>
      <c r="BY58" s="113">
        <v>11</v>
      </c>
      <c r="BZ58" s="113">
        <v>12</v>
      </c>
      <c r="CA58" s="113">
        <v>12</v>
      </c>
      <c r="CB58" s="71">
        <v>36</v>
      </c>
      <c r="CC58" s="71">
        <v>15</v>
      </c>
      <c r="CD58" s="71">
        <v>10</v>
      </c>
      <c r="CE58" s="71">
        <v>16</v>
      </c>
      <c r="CF58" s="71">
        <v>12</v>
      </c>
      <c r="CG58" s="71">
        <v>25</v>
      </c>
      <c r="CH58" s="71">
        <v>26</v>
      </c>
      <c r="CI58" s="71">
        <v>19</v>
      </c>
      <c r="CJ58" s="71">
        <v>12</v>
      </c>
      <c r="CK58" s="71">
        <v>11</v>
      </c>
      <c r="CL58" s="71">
        <v>13</v>
      </c>
      <c r="CM58" s="71">
        <v>12</v>
      </c>
      <c r="CN58" s="71">
        <v>12</v>
      </c>
      <c r="CO58" s="71">
        <v>9</v>
      </c>
      <c r="CP58" s="71">
        <v>12</v>
      </c>
      <c r="CQ58" s="71">
        <v>12</v>
      </c>
      <c r="CR58" s="71">
        <v>10</v>
      </c>
      <c r="CS58" s="71">
        <v>11</v>
      </c>
      <c r="CT58" s="71">
        <v>11</v>
      </c>
      <c r="CU58" s="71">
        <v>30</v>
      </c>
      <c r="CV58" s="71">
        <v>12</v>
      </c>
      <c r="CW58" s="71">
        <v>13</v>
      </c>
      <c r="CX58" s="71">
        <v>24</v>
      </c>
      <c r="CY58" s="71">
        <v>13</v>
      </c>
      <c r="CZ58" s="71">
        <v>10</v>
      </c>
      <c r="DA58" s="71">
        <v>10</v>
      </c>
      <c r="DB58" s="71">
        <v>20</v>
      </c>
      <c r="DC58" s="71">
        <v>15</v>
      </c>
      <c r="DD58" s="71">
        <v>19</v>
      </c>
      <c r="DE58" s="71">
        <v>13</v>
      </c>
      <c r="DF58" s="71">
        <v>24</v>
      </c>
      <c r="DG58" s="71">
        <v>15</v>
      </c>
      <c r="DH58" s="71">
        <v>11</v>
      </c>
      <c r="DI58" s="71">
        <v>15</v>
      </c>
      <c r="DJ58" s="71">
        <v>24</v>
      </c>
      <c r="DK58" s="71">
        <v>12</v>
      </c>
      <c r="DL58" s="71">
        <v>23</v>
      </c>
      <c r="DM58" s="71">
        <v>18</v>
      </c>
      <c r="DN58" s="71">
        <v>10</v>
      </c>
      <c r="DO58" s="71">
        <v>14</v>
      </c>
      <c r="DP58" s="71">
        <v>17</v>
      </c>
      <c r="DQ58" s="71">
        <v>9</v>
      </c>
      <c r="DR58" s="71">
        <v>12</v>
      </c>
      <c r="DS58" s="71">
        <v>11</v>
      </c>
      <c r="DT58" s="144">
        <f>(2.71828^(-492.8857+59.0795*K58+7.224*L58))/(1+(2.71828^(-492.8857+59.0795*K58+7.224*L58)))</f>
        <v>0.99999953572586686</v>
      </c>
      <c r="DU58" s="40">
        <f>COUNTIF($M58,"=13")+COUNTIF($N58,"=21")+COUNTIF($O58,"=14")+COUNTIF($P58,"=11")+COUNTIF($Q58,"=11")+COUNTIF($R58,"=14")+COUNTIF($S58,"=12")+COUNTIF($T58,"=12")+COUNTIF($U58,"=12")+COUNTIF($V58,"=13")+COUNTIF($W58,"=13")+COUNTIF($X58,"=16")</f>
        <v>12</v>
      </c>
      <c r="DV58" s="40">
        <f>COUNTIF($Y58,"=17")+COUNTIF($Z58,"=9")+COUNTIF($AA58,"=9")+COUNTIF($AB58,"=11")+COUNTIF($AC58,"=11")+COUNTIF($AD58,"=25")+COUNTIF($AE58,"=15")+COUNTIF($AF58,"=19")+COUNTIF($AG58,"=30")+COUNTIF($AH58,"=15")+COUNTIF($AI58,"=15")+COUNTIF($AJ58,"=16")+COUNTIF($AK58,"=17")</f>
        <v>9</v>
      </c>
      <c r="DW58" s="40">
        <f>COUNTIF($AL58,"=11")+COUNTIF($AM58,"=11")+COUNTIF($AN58,"=22")+COUNTIF($AO58,"=23")+COUNTIF($AP58,"=17")+COUNTIF($AQ58,"=14")+COUNTIF($AR58,"=19")+COUNTIF($AS58,"=17")+COUNTIF($AV58,"=12")+COUNTIF($AW58,"=12")</f>
        <v>5</v>
      </c>
      <c r="DX58" s="40">
        <f>COUNTIF($AX58,"=11")+COUNTIF($AY58,"=9")+COUNTIF($AZ58,"=15")+COUNTIF($BA58,"=16")+COUNTIF($BB58,"=8")+COUNTIF($BC58,"=10")+COUNTIF($BD58,"=10")+COUNTIF($BE58,"=8")+COUNTIF($BF58,"=10")+COUNTIF($BG58,"=10")</f>
        <v>9</v>
      </c>
      <c r="DY58" s="40">
        <f>COUNTIF($BH58,"=12")+COUNTIF($BI58,"=23")+COUNTIF($BJ58,"=23")+COUNTIF($BK58,"=15")+COUNTIF($BL58,"=10")+COUNTIF($BM58,"=12")+COUNTIF($BN58,"=12")+COUNTIF($BO58,"=16")+COUNTIF($BP58,"=8")+COUNTIF($BQ58,"=12")+COUNTIF($BR58,"=22")+COUNTIF($BS58,"=20")+COUNTIF($BT58,"=13")</f>
        <v>10</v>
      </c>
      <c r="DZ58" s="40">
        <f>COUNTIF($BU58,"=12")+COUNTIF($BV58,"=11")+COUNTIF($BW58,"=13")+COUNTIF($BX58,"=10")+COUNTIF($BY58,"=11")+COUNTIF($BZ58,"=12")+COUNTIF($CA58,"=12")</f>
        <v>7</v>
      </c>
      <c r="EA58" s="2" t="s">
        <v>118</v>
      </c>
      <c r="EB58" s="20" t="s">
        <v>455</v>
      </c>
      <c r="EC58" s="51"/>
      <c r="ED58" s="52"/>
    </row>
    <row r="59" spans="1:134" s="13" customFormat="1" ht="15.95" customHeight="1" x14ac:dyDescent="0.25">
      <c r="A59" s="133">
        <v>362840</v>
      </c>
      <c r="B59" s="2" t="s">
        <v>22</v>
      </c>
      <c r="C59" s="20" t="s">
        <v>166</v>
      </c>
      <c r="D59" s="99" t="s">
        <v>31</v>
      </c>
      <c r="E59" s="20" t="s">
        <v>12</v>
      </c>
      <c r="F59" s="20" t="s">
        <v>22</v>
      </c>
      <c r="G59" s="98">
        <v>43739</v>
      </c>
      <c r="H59" s="72" t="s">
        <v>789</v>
      </c>
      <c r="I59" s="20" t="s">
        <v>286</v>
      </c>
      <c r="J59" s="20" t="s">
        <v>797</v>
      </c>
      <c r="K59" s="158">
        <f>+COUNTIF($N59,"&lt;=21")+COUNTIF($AA59,"&lt;=9")+COUNTIF($AJ59,"&lt;=16")+COUNTIF($AN59,"&gt;=22")+COUNTIF($AP59,"&gt;=17")+COUNTIF($AQ59,"&lt;=14")+COUNTIF($AR59,"&gt;=19")+COUNTIF($BK59,"&lt;=15")+COUNTIF($BO59,"&gt;=16")+COUNTIF($BX59,"&lt;=10")</f>
        <v>10</v>
      </c>
      <c r="L59" s="106">
        <f>65-(+DU59+DV59+DW59+DX59+DY59+DZ59)</f>
        <v>3</v>
      </c>
      <c r="M59" s="139">
        <v>13</v>
      </c>
      <c r="N59" s="113">
        <v>20</v>
      </c>
      <c r="O59" s="139">
        <v>14</v>
      </c>
      <c r="P59" s="139">
        <v>11</v>
      </c>
      <c r="Q59" s="121">
        <v>11</v>
      </c>
      <c r="R59" s="121">
        <v>14</v>
      </c>
      <c r="S59" s="139">
        <v>12</v>
      </c>
      <c r="T59" s="139">
        <v>12</v>
      </c>
      <c r="U59" s="113">
        <v>12</v>
      </c>
      <c r="V59" s="139">
        <v>13</v>
      </c>
      <c r="W59" s="139">
        <v>13</v>
      </c>
      <c r="X59" s="139">
        <v>16</v>
      </c>
      <c r="Y59" s="139">
        <v>17</v>
      </c>
      <c r="Z59" s="115">
        <v>9</v>
      </c>
      <c r="AA59" s="115">
        <v>9</v>
      </c>
      <c r="AB59" s="139">
        <v>11</v>
      </c>
      <c r="AC59" s="139">
        <v>11</v>
      </c>
      <c r="AD59" s="113">
        <v>25</v>
      </c>
      <c r="AE59" s="139">
        <v>15</v>
      </c>
      <c r="AF59" s="139">
        <v>19</v>
      </c>
      <c r="AG59" s="139">
        <v>30</v>
      </c>
      <c r="AH59" s="115">
        <v>15</v>
      </c>
      <c r="AI59" s="115">
        <v>15</v>
      </c>
      <c r="AJ59" s="115">
        <v>16</v>
      </c>
      <c r="AK59" s="115">
        <v>17</v>
      </c>
      <c r="AL59" s="139">
        <v>11</v>
      </c>
      <c r="AM59" s="139">
        <v>11</v>
      </c>
      <c r="AN59" s="121">
        <v>22</v>
      </c>
      <c r="AO59" s="121">
        <v>23</v>
      </c>
      <c r="AP59" s="139">
        <v>18</v>
      </c>
      <c r="AQ59" s="139">
        <v>14</v>
      </c>
      <c r="AR59" s="139">
        <v>19</v>
      </c>
      <c r="AS59" s="139">
        <v>17</v>
      </c>
      <c r="AT59" s="121">
        <v>37</v>
      </c>
      <c r="AU59" s="115">
        <v>38</v>
      </c>
      <c r="AV59" s="139">
        <v>12</v>
      </c>
      <c r="AW59" s="139">
        <v>12</v>
      </c>
      <c r="AX59" s="139">
        <v>11</v>
      </c>
      <c r="AY59" s="139">
        <v>9</v>
      </c>
      <c r="AZ59" s="121">
        <v>15</v>
      </c>
      <c r="BA59" s="121">
        <v>16</v>
      </c>
      <c r="BB59" s="139">
        <v>8</v>
      </c>
      <c r="BC59" s="139">
        <v>10</v>
      </c>
      <c r="BD59" s="139">
        <v>10</v>
      </c>
      <c r="BE59" s="139">
        <v>8</v>
      </c>
      <c r="BF59" s="139">
        <v>10</v>
      </c>
      <c r="BG59" s="139">
        <v>10</v>
      </c>
      <c r="BH59" s="139">
        <v>12</v>
      </c>
      <c r="BI59" s="121">
        <v>23</v>
      </c>
      <c r="BJ59" s="121">
        <v>23</v>
      </c>
      <c r="BK59" s="139">
        <v>15</v>
      </c>
      <c r="BL59" s="139">
        <v>10</v>
      </c>
      <c r="BM59" s="139">
        <v>12</v>
      </c>
      <c r="BN59" s="139">
        <v>12</v>
      </c>
      <c r="BO59" s="139">
        <v>17</v>
      </c>
      <c r="BP59" s="139">
        <v>8</v>
      </c>
      <c r="BQ59" s="113">
        <v>12</v>
      </c>
      <c r="BR59" s="139">
        <v>22</v>
      </c>
      <c r="BS59" s="139">
        <v>20</v>
      </c>
      <c r="BT59" s="139">
        <v>13</v>
      </c>
      <c r="BU59" s="139">
        <v>12</v>
      </c>
      <c r="BV59" s="139">
        <v>11</v>
      </c>
      <c r="BW59" s="139">
        <v>13</v>
      </c>
      <c r="BX59" s="139">
        <v>10</v>
      </c>
      <c r="BY59" s="139">
        <v>11</v>
      </c>
      <c r="BZ59" s="139">
        <v>12</v>
      </c>
      <c r="CA59" s="139">
        <v>12</v>
      </c>
      <c r="CB59" s="71" t="s">
        <v>0</v>
      </c>
      <c r="CC59" s="71" t="s">
        <v>0</v>
      </c>
      <c r="CD59" s="71" t="s">
        <v>0</v>
      </c>
      <c r="CE59" s="71" t="s">
        <v>0</v>
      </c>
      <c r="CF59" s="71" t="s">
        <v>0</v>
      </c>
      <c r="CG59" s="71" t="s">
        <v>0</v>
      </c>
      <c r="CH59" s="71" t="s">
        <v>0</v>
      </c>
      <c r="CI59" s="71" t="s">
        <v>0</v>
      </c>
      <c r="CJ59" s="71" t="s">
        <v>0</v>
      </c>
      <c r="CK59" s="71" t="s">
        <v>0</v>
      </c>
      <c r="CL59" s="71" t="s">
        <v>0</v>
      </c>
      <c r="CM59" s="71" t="s">
        <v>0</v>
      </c>
      <c r="CN59" s="71" t="s">
        <v>0</v>
      </c>
      <c r="CO59" s="71" t="s">
        <v>0</v>
      </c>
      <c r="CP59" s="71" t="s">
        <v>0</v>
      </c>
      <c r="CQ59" s="71" t="s">
        <v>0</v>
      </c>
      <c r="CR59" s="71" t="s">
        <v>0</v>
      </c>
      <c r="CS59" s="71" t="s">
        <v>0</v>
      </c>
      <c r="CT59" s="71" t="s">
        <v>0</v>
      </c>
      <c r="CU59" s="71" t="s">
        <v>0</v>
      </c>
      <c r="CV59" s="71" t="s">
        <v>0</v>
      </c>
      <c r="CW59" s="71" t="s">
        <v>0</v>
      </c>
      <c r="CX59" s="71" t="s">
        <v>0</v>
      </c>
      <c r="CY59" s="71" t="s">
        <v>0</v>
      </c>
      <c r="CZ59" s="71" t="s">
        <v>0</v>
      </c>
      <c r="DA59" s="71" t="s">
        <v>0</v>
      </c>
      <c r="DB59" s="71" t="s">
        <v>0</v>
      </c>
      <c r="DC59" s="71" t="s">
        <v>0</v>
      </c>
      <c r="DD59" s="71" t="s">
        <v>0</v>
      </c>
      <c r="DE59" s="71" t="s">
        <v>0</v>
      </c>
      <c r="DF59" s="71" t="s">
        <v>0</v>
      </c>
      <c r="DG59" s="71" t="s">
        <v>0</v>
      </c>
      <c r="DH59" s="71" t="s">
        <v>0</v>
      </c>
      <c r="DI59" s="71" t="s">
        <v>0</v>
      </c>
      <c r="DJ59" s="71" t="s">
        <v>0</v>
      </c>
      <c r="DK59" s="71" t="s">
        <v>0</v>
      </c>
      <c r="DL59" s="71" t="s">
        <v>0</v>
      </c>
      <c r="DM59" s="71" t="s">
        <v>0</v>
      </c>
      <c r="DN59" s="71" t="s">
        <v>0</v>
      </c>
      <c r="DO59" s="71" t="s">
        <v>0</v>
      </c>
      <c r="DP59" s="71" t="s">
        <v>0</v>
      </c>
      <c r="DQ59" s="71" t="s">
        <v>0</v>
      </c>
      <c r="DR59" s="71" t="s">
        <v>0</v>
      </c>
      <c r="DS59" s="71" t="s">
        <v>0</v>
      </c>
      <c r="DT59" s="144">
        <f>(2.71828^(-492.8857+59.0795*K59+7.224*L59))/(1+(2.71828^(-492.8857+59.0795*K59+7.224*L59)))</f>
        <v>1</v>
      </c>
      <c r="DU59" s="40">
        <f>COUNTIF($M59,"=13")+COUNTIF($N59,"=21")+COUNTIF($O59,"=14")+COUNTIF($P59,"=11")+COUNTIF($Q59,"=11")+COUNTIF($R59,"=14")+COUNTIF($S59,"=12")+COUNTIF($T59,"=12")+COUNTIF($U59,"=12")+COUNTIF($V59,"=13")+COUNTIF($W59,"=13")+COUNTIF($X59,"=16")</f>
        <v>11</v>
      </c>
      <c r="DV59" s="40">
        <f>COUNTIF($Y59,"=17")+COUNTIF($Z59,"=9")+COUNTIF($AA59,"=9")+COUNTIF($AB59,"=11")+COUNTIF($AC59,"=11")+COUNTIF($AD59,"=25")+COUNTIF($AE59,"=15")+COUNTIF($AF59,"=19")+COUNTIF($AG59,"=30")+COUNTIF($AH59,"=15")+COUNTIF($AI59,"=15")+COUNTIF($AJ59,"=16")+COUNTIF($AK59,"=17")</f>
        <v>13</v>
      </c>
      <c r="DW59" s="40">
        <f>COUNTIF($AL59,"=11")+COUNTIF($AM59,"=11")+COUNTIF($AN59,"=22")+COUNTIF($AO59,"=23")+COUNTIF($AP59,"=17")+COUNTIF($AQ59,"=14")+COUNTIF($AR59,"=19")+COUNTIF($AS59,"=17")+COUNTIF($AV59,"=12")+COUNTIF($AW59,"=12")</f>
        <v>9</v>
      </c>
      <c r="DX59" s="40">
        <f>COUNTIF($AX59,"=11")+COUNTIF($AY59,"=9")+COUNTIF($AZ59,"=15")+COUNTIF($BA59,"=16")+COUNTIF($BB59,"=8")+COUNTIF($BC59,"=10")+COUNTIF($BD59,"=10")+COUNTIF($BE59,"=8")+COUNTIF($BF59,"=10")+COUNTIF($BG59,"=10")</f>
        <v>10</v>
      </c>
      <c r="DY59" s="40">
        <f>COUNTIF($BH59,"=12")+COUNTIF($BI59,"=23")+COUNTIF($BJ59,"=23")+COUNTIF($BK59,"=15")+COUNTIF($BL59,"=10")+COUNTIF($BM59,"=12")+COUNTIF($BN59,"=12")+COUNTIF($BO59,"=16")+COUNTIF($BP59,"=8")+COUNTIF($BQ59,"=12")+COUNTIF($BR59,"=22")+COUNTIF($BS59,"=20")+COUNTIF($BT59,"=13")</f>
        <v>12</v>
      </c>
      <c r="DZ59" s="40">
        <f>COUNTIF($BU59,"=12")+COUNTIF($BV59,"=11")+COUNTIF($BW59,"=13")+COUNTIF($BX59,"=10")+COUNTIF($BY59,"=11")+COUNTIF($BZ59,"=12")+COUNTIF($CA59,"=12")</f>
        <v>7</v>
      </c>
      <c r="EA59" s="2" t="s">
        <v>22</v>
      </c>
      <c r="EB59" s="20" t="s">
        <v>400</v>
      </c>
      <c r="EC59" s="51"/>
      <c r="ED59" s="52"/>
    </row>
    <row r="60" spans="1:134" s="13" customFormat="1" ht="15.95" customHeight="1" x14ac:dyDescent="0.25">
      <c r="A60" s="20" t="s">
        <v>254</v>
      </c>
      <c r="B60" s="52" t="s">
        <v>127</v>
      </c>
      <c r="C60" s="20" t="s">
        <v>166</v>
      </c>
      <c r="D60" s="99" t="s">
        <v>31</v>
      </c>
      <c r="E60" s="20" t="s">
        <v>12</v>
      </c>
      <c r="F60" s="2" t="s">
        <v>367</v>
      </c>
      <c r="G60" s="98">
        <v>43739</v>
      </c>
      <c r="H60" s="72" t="s">
        <v>789</v>
      </c>
      <c r="I60" s="2" t="s">
        <v>285</v>
      </c>
      <c r="J60" s="20" t="s">
        <v>797</v>
      </c>
      <c r="K60" s="158">
        <f>+COUNTIF($N60,"&lt;=21")+COUNTIF($AA60,"&lt;=9")+COUNTIF($AJ60,"&lt;=16")+COUNTIF($AN60,"&gt;=22")+COUNTIF($AP60,"&gt;=17")+COUNTIF($AQ60,"&lt;=14")+COUNTIF($AR60,"&gt;=19")+COUNTIF($BK60,"&lt;=15")+COUNTIF($BO60,"&gt;=16")+COUNTIF($BX60,"&lt;=10")</f>
        <v>10</v>
      </c>
      <c r="L60" s="106">
        <f>65-(+DU60+DV60+DW60+DX60+DY60+DZ60)</f>
        <v>3</v>
      </c>
      <c r="M60" s="139">
        <v>13</v>
      </c>
      <c r="N60" s="139">
        <v>21</v>
      </c>
      <c r="O60" s="139">
        <v>14</v>
      </c>
      <c r="P60" s="139">
        <v>11</v>
      </c>
      <c r="Q60" s="121">
        <v>11</v>
      </c>
      <c r="R60" s="121">
        <v>14</v>
      </c>
      <c r="S60" s="139">
        <v>12</v>
      </c>
      <c r="T60" s="139">
        <v>12</v>
      </c>
      <c r="U60" s="139">
        <v>12</v>
      </c>
      <c r="V60" s="139">
        <v>13</v>
      </c>
      <c r="W60" s="139">
        <v>13</v>
      </c>
      <c r="X60" s="139">
        <v>16</v>
      </c>
      <c r="Y60" s="139">
        <v>17</v>
      </c>
      <c r="Z60" s="115">
        <v>9</v>
      </c>
      <c r="AA60" s="115">
        <v>9</v>
      </c>
      <c r="AB60" s="139">
        <v>11</v>
      </c>
      <c r="AC60" s="139">
        <v>11</v>
      </c>
      <c r="AD60" s="139">
        <v>25</v>
      </c>
      <c r="AE60" s="139">
        <v>15</v>
      </c>
      <c r="AF60" s="139">
        <v>19</v>
      </c>
      <c r="AG60" s="139">
        <v>30</v>
      </c>
      <c r="AH60" s="121">
        <v>15</v>
      </c>
      <c r="AI60" s="121">
        <v>15</v>
      </c>
      <c r="AJ60" s="115">
        <v>16</v>
      </c>
      <c r="AK60" s="121">
        <v>17</v>
      </c>
      <c r="AL60" s="139">
        <v>10</v>
      </c>
      <c r="AM60" s="139">
        <v>10</v>
      </c>
      <c r="AN60" s="121">
        <v>22</v>
      </c>
      <c r="AO60" s="121">
        <v>23</v>
      </c>
      <c r="AP60" s="139">
        <v>17</v>
      </c>
      <c r="AQ60" s="139">
        <v>14</v>
      </c>
      <c r="AR60" s="139">
        <v>19</v>
      </c>
      <c r="AS60" s="139">
        <v>17</v>
      </c>
      <c r="AT60" s="132">
        <v>38</v>
      </c>
      <c r="AU60" s="131">
        <v>39</v>
      </c>
      <c r="AV60" s="139">
        <v>12</v>
      </c>
      <c r="AW60" s="139">
        <v>12</v>
      </c>
      <c r="AX60" s="139">
        <v>11</v>
      </c>
      <c r="AY60" s="139">
        <v>9</v>
      </c>
      <c r="AZ60" s="121">
        <v>15</v>
      </c>
      <c r="BA60" s="121">
        <v>16</v>
      </c>
      <c r="BB60" s="139">
        <v>8</v>
      </c>
      <c r="BC60" s="139">
        <v>11</v>
      </c>
      <c r="BD60" s="139">
        <v>10</v>
      </c>
      <c r="BE60" s="139">
        <v>8</v>
      </c>
      <c r="BF60" s="139">
        <v>10</v>
      </c>
      <c r="BG60" s="139">
        <v>10</v>
      </c>
      <c r="BH60" s="139">
        <v>12</v>
      </c>
      <c r="BI60" s="121">
        <v>23</v>
      </c>
      <c r="BJ60" s="121">
        <v>23</v>
      </c>
      <c r="BK60" s="139">
        <v>15</v>
      </c>
      <c r="BL60" s="139">
        <v>10</v>
      </c>
      <c r="BM60" s="139">
        <v>12</v>
      </c>
      <c r="BN60" s="139">
        <v>12</v>
      </c>
      <c r="BO60" s="139">
        <v>16</v>
      </c>
      <c r="BP60" s="139">
        <v>8</v>
      </c>
      <c r="BQ60" s="139">
        <v>12</v>
      </c>
      <c r="BR60" s="139">
        <v>22</v>
      </c>
      <c r="BS60" s="139">
        <v>20</v>
      </c>
      <c r="BT60" s="139">
        <v>13</v>
      </c>
      <c r="BU60" s="139">
        <v>12</v>
      </c>
      <c r="BV60" s="139">
        <v>11</v>
      </c>
      <c r="BW60" s="139">
        <v>13</v>
      </c>
      <c r="BX60" s="139">
        <v>10</v>
      </c>
      <c r="BY60" s="139">
        <v>11</v>
      </c>
      <c r="BZ60" s="139">
        <v>12</v>
      </c>
      <c r="CA60" s="139">
        <v>12</v>
      </c>
      <c r="CB60" s="71">
        <v>35</v>
      </c>
      <c r="CC60" s="71">
        <v>15</v>
      </c>
      <c r="CD60" s="71">
        <v>9</v>
      </c>
      <c r="CE60" s="71">
        <v>16</v>
      </c>
      <c r="CF60" s="71">
        <v>11</v>
      </c>
      <c r="CG60" s="71">
        <v>24</v>
      </c>
      <c r="CH60" s="71">
        <v>26</v>
      </c>
      <c r="CI60" s="71">
        <v>19</v>
      </c>
      <c r="CJ60" s="71">
        <v>12</v>
      </c>
      <c r="CK60" s="71">
        <v>11</v>
      </c>
      <c r="CL60" s="71">
        <v>13</v>
      </c>
      <c r="CM60" s="71">
        <v>12</v>
      </c>
      <c r="CN60" s="71">
        <v>12</v>
      </c>
      <c r="CO60" s="71">
        <v>9</v>
      </c>
      <c r="CP60" s="71">
        <v>13</v>
      </c>
      <c r="CQ60" s="71">
        <v>12</v>
      </c>
      <c r="CR60" s="71">
        <v>10</v>
      </c>
      <c r="CS60" s="71">
        <v>11</v>
      </c>
      <c r="CT60" s="71">
        <v>11</v>
      </c>
      <c r="CU60" s="71">
        <v>29</v>
      </c>
      <c r="CV60" s="71">
        <v>12</v>
      </c>
      <c r="CW60" s="71">
        <v>13</v>
      </c>
      <c r="CX60" s="71">
        <v>24</v>
      </c>
      <c r="CY60" s="71">
        <v>13</v>
      </c>
      <c r="CZ60" s="71">
        <v>10</v>
      </c>
      <c r="DA60" s="71">
        <v>10</v>
      </c>
      <c r="DB60" s="71">
        <v>20</v>
      </c>
      <c r="DC60" s="71">
        <v>15</v>
      </c>
      <c r="DD60" s="71">
        <v>18</v>
      </c>
      <c r="DE60" s="71">
        <v>13</v>
      </c>
      <c r="DF60" s="71">
        <v>24</v>
      </c>
      <c r="DG60" s="71">
        <v>15</v>
      </c>
      <c r="DH60" s="71">
        <v>11</v>
      </c>
      <c r="DI60" s="71">
        <v>15</v>
      </c>
      <c r="DJ60" s="71">
        <v>24</v>
      </c>
      <c r="DK60" s="71">
        <v>12</v>
      </c>
      <c r="DL60" s="71">
        <v>23</v>
      </c>
      <c r="DM60" s="71">
        <v>19</v>
      </c>
      <c r="DN60" s="71">
        <v>10</v>
      </c>
      <c r="DO60" s="71">
        <v>14</v>
      </c>
      <c r="DP60" s="71">
        <v>16</v>
      </c>
      <c r="DQ60" s="71">
        <v>9</v>
      </c>
      <c r="DR60" s="71">
        <v>12</v>
      </c>
      <c r="DS60" s="71">
        <v>11</v>
      </c>
      <c r="DT60" s="144">
        <f>(2.71828^(-492.8857+59.0795*K60+7.224*L60))/(1+(2.71828^(-492.8857+59.0795*K60+7.224*L60)))</f>
        <v>1</v>
      </c>
      <c r="DU60" s="40">
        <f>COUNTIF($M60,"=13")+COUNTIF($N60,"=21")+COUNTIF($O60,"=14")+COUNTIF($P60,"=11")+COUNTIF($Q60,"=11")+COUNTIF($R60,"=14")+COUNTIF($S60,"=12")+COUNTIF($T60,"=12")+COUNTIF($U60,"=12")+COUNTIF($V60,"=13")+COUNTIF($W60,"=13")+COUNTIF($X60,"=16")</f>
        <v>12</v>
      </c>
      <c r="DV60" s="40">
        <f>COUNTIF($Y60,"=17")+COUNTIF($Z60,"=9")+COUNTIF($AA60,"=9")+COUNTIF($AB60,"=11")+COUNTIF($AC60,"=11")+COUNTIF($AD60,"=25")+COUNTIF($AE60,"=15")+COUNTIF($AF60,"=19")+COUNTIF($AG60,"=30")+COUNTIF($AH60,"=15")+COUNTIF($AI60,"=15")+COUNTIF($AJ60,"=16")+COUNTIF($AK60,"=17")</f>
        <v>13</v>
      </c>
      <c r="DW60" s="40">
        <f>COUNTIF($AL60,"=11")+COUNTIF($AM60,"=11")+COUNTIF($AN60,"=22")+COUNTIF($AO60,"=23")+COUNTIF($AP60,"=17")+COUNTIF($AQ60,"=14")+COUNTIF($AR60,"=19")+COUNTIF($AS60,"=17")+COUNTIF($AV60,"=12")+COUNTIF($AW60,"=12")</f>
        <v>8</v>
      </c>
      <c r="DX60" s="40">
        <f>COUNTIF($AX60,"=11")+COUNTIF($AY60,"=9")+COUNTIF($AZ60,"=15")+COUNTIF($BA60,"=16")+COUNTIF($BB60,"=8")+COUNTIF($BC60,"=10")+COUNTIF($BD60,"=10")+COUNTIF($BE60,"=8")+COUNTIF($BF60,"=10")+COUNTIF($BG60,"=10")</f>
        <v>9</v>
      </c>
      <c r="DY60" s="40">
        <f>COUNTIF($BH60,"=12")+COUNTIF($BI60,"=23")+COUNTIF($BJ60,"=23")+COUNTIF($BK60,"=15")+COUNTIF($BL60,"=10")+COUNTIF($BM60,"=12")+COUNTIF($BN60,"=12")+COUNTIF($BO60,"=16")+COUNTIF($BP60,"=8")+COUNTIF($BQ60,"=12")+COUNTIF($BR60,"=22")+COUNTIF($BS60,"=20")+COUNTIF($BT60,"=13")</f>
        <v>13</v>
      </c>
      <c r="DZ60" s="40">
        <f>COUNTIF($BU60,"=12")+COUNTIF($BV60,"=11")+COUNTIF($BW60,"=13")+COUNTIF($BX60,"=10")+COUNTIF($BY60,"=11")+COUNTIF($BZ60,"=12")+COUNTIF($CA60,"=12")</f>
        <v>7</v>
      </c>
      <c r="EA60" s="2" t="s">
        <v>55</v>
      </c>
      <c r="EB60" s="20" t="s">
        <v>401</v>
      </c>
      <c r="EC60" s="51"/>
      <c r="ED60" s="52"/>
    </row>
    <row r="61" spans="1:134" s="97" customFormat="1" ht="15.95" customHeight="1" x14ac:dyDescent="0.25">
      <c r="A61" s="20" t="s">
        <v>262</v>
      </c>
      <c r="B61" s="53" t="s">
        <v>52</v>
      </c>
      <c r="C61" s="20" t="s">
        <v>172</v>
      </c>
      <c r="D61" s="99" t="s">
        <v>87</v>
      </c>
      <c r="E61" s="20" t="s">
        <v>5</v>
      </c>
      <c r="F61" s="14" t="s">
        <v>172</v>
      </c>
      <c r="G61" s="98">
        <v>43739</v>
      </c>
      <c r="H61" s="72" t="s">
        <v>789</v>
      </c>
      <c r="I61" s="2" t="s">
        <v>285</v>
      </c>
      <c r="J61" s="20" t="s">
        <v>797</v>
      </c>
      <c r="K61" s="158">
        <f>+COUNTIF($N61,"&lt;=21")+COUNTIF($AA61,"&lt;=9")+COUNTIF($AJ61,"&lt;=16")+COUNTIF($AN61,"&gt;=22")+COUNTIF($AP61,"&gt;=17")+COUNTIF($AQ61,"&lt;=14")+COUNTIF($AR61,"&gt;=19")+COUNTIF($BK61,"&lt;=15")+COUNTIF($BO61,"&gt;=16")+COUNTIF($BX61,"&lt;=10")</f>
        <v>10</v>
      </c>
      <c r="L61" s="106">
        <f>65-(+DU61+DV61+DW61+DX61+DY61+DZ61)</f>
        <v>3</v>
      </c>
      <c r="M61" s="139">
        <v>13</v>
      </c>
      <c r="N61" s="113">
        <v>21</v>
      </c>
      <c r="O61" s="139">
        <v>14</v>
      </c>
      <c r="P61" s="139">
        <v>11</v>
      </c>
      <c r="Q61" s="121">
        <v>11</v>
      </c>
      <c r="R61" s="121">
        <v>14</v>
      </c>
      <c r="S61" s="139">
        <v>12</v>
      </c>
      <c r="T61" s="139">
        <v>12</v>
      </c>
      <c r="U61" s="113">
        <v>12</v>
      </c>
      <c r="V61" s="139">
        <v>13</v>
      </c>
      <c r="W61" s="139">
        <v>13</v>
      </c>
      <c r="X61" s="139">
        <v>16</v>
      </c>
      <c r="Y61" s="139">
        <v>17</v>
      </c>
      <c r="Z61" s="115">
        <v>9</v>
      </c>
      <c r="AA61" s="115">
        <v>9</v>
      </c>
      <c r="AB61" s="139">
        <v>11</v>
      </c>
      <c r="AC61" s="139">
        <v>11</v>
      </c>
      <c r="AD61" s="113">
        <v>25</v>
      </c>
      <c r="AE61" s="139">
        <v>15</v>
      </c>
      <c r="AF61" s="139">
        <v>19</v>
      </c>
      <c r="AG61" s="139">
        <v>30</v>
      </c>
      <c r="AH61" s="121">
        <v>15</v>
      </c>
      <c r="AI61" s="121">
        <v>15</v>
      </c>
      <c r="AJ61" s="115">
        <v>16</v>
      </c>
      <c r="AK61" s="121">
        <v>17</v>
      </c>
      <c r="AL61" s="139">
        <v>10</v>
      </c>
      <c r="AM61" s="139">
        <v>11</v>
      </c>
      <c r="AN61" s="121">
        <v>22</v>
      </c>
      <c r="AO61" s="121">
        <v>23</v>
      </c>
      <c r="AP61" s="139">
        <v>17</v>
      </c>
      <c r="AQ61" s="139">
        <v>14</v>
      </c>
      <c r="AR61" s="139">
        <v>19</v>
      </c>
      <c r="AS61" s="139">
        <v>18</v>
      </c>
      <c r="AT61" s="121">
        <v>38</v>
      </c>
      <c r="AU61" s="121">
        <v>38</v>
      </c>
      <c r="AV61" s="139">
        <v>12</v>
      </c>
      <c r="AW61" s="139">
        <v>12</v>
      </c>
      <c r="AX61" s="139">
        <v>11</v>
      </c>
      <c r="AY61" s="139">
        <v>9</v>
      </c>
      <c r="AZ61" s="121">
        <v>15</v>
      </c>
      <c r="BA61" s="121">
        <v>16</v>
      </c>
      <c r="BB61" s="139">
        <v>8</v>
      </c>
      <c r="BC61" s="139">
        <v>10</v>
      </c>
      <c r="BD61" s="139">
        <v>10</v>
      </c>
      <c r="BE61" s="139">
        <v>8</v>
      </c>
      <c r="BF61" s="139">
        <v>10</v>
      </c>
      <c r="BG61" s="139">
        <v>10</v>
      </c>
      <c r="BH61" s="139">
        <v>12</v>
      </c>
      <c r="BI61" s="121">
        <v>23</v>
      </c>
      <c r="BJ61" s="121">
        <v>23</v>
      </c>
      <c r="BK61" s="139">
        <v>15</v>
      </c>
      <c r="BL61" s="139">
        <v>10</v>
      </c>
      <c r="BM61" s="139">
        <v>12</v>
      </c>
      <c r="BN61" s="139">
        <v>12</v>
      </c>
      <c r="BO61" s="139">
        <v>16</v>
      </c>
      <c r="BP61" s="139">
        <v>8</v>
      </c>
      <c r="BQ61" s="113">
        <v>12</v>
      </c>
      <c r="BR61" s="139">
        <v>23</v>
      </c>
      <c r="BS61" s="139">
        <v>20</v>
      </c>
      <c r="BT61" s="139">
        <v>13</v>
      </c>
      <c r="BU61" s="139">
        <v>12</v>
      </c>
      <c r="BV61" s="139">
        <v>11</v>
      </c>
      <c r="BW61" s="139">
        <v>13</v>
      </c>
      <c r="BX61" s="139">
        <v>10</v>
      </c>
      <c r="BY61" s="139">
        <v>11</v>
      </c>
      <c r="BZ61" s="139">
        <v>12</v>
      </c>
      <c r="CA61" s="139">
        <v>12</v>
      </c>
      <c r="CB61" s="71">
        <v>35</v>
      </c>
      <c r="CC61" s="71">
        <v>15</v>
      </c>
      <c r="CD61" s="71">
        <v>9</v>
      </c>
      <c r="CE61" s="71">
        <v>16</v>
      </c>
      <c r="CF61" s="71">
        <v>12</v>
      </c>
      <c r="CG61" s="71">
        <v>25</v>
      </c>
      <c r="CH61" s="71">
        <v>26</v>
      </c>
      <c r="CI61" s="71">
        <v>19</v>
      </c>
      <c r="CJ61" s="71">
        <v>12</v>
      </c>
      <c r="CK61" s="71">
        <v>11</v>
      </c>
      <c r="CL61" s="71">
        <v>13</v>
      </c>
      <c r="CM61" s="71">
        <v>12</v>
      </c>
      <c r="CN61" s="71">
        <v>12</v>
      </c>
      <c r="CO61" s="71">
        <v>9</v>
      </c>
      <c r="CP61" s="71">
        <v>13</v>
      </c>
      <c r="CQ61" s="71">
        <v>12</v>
      </c>
      <c r="CR61" s="71">
        <v>10</v>
      </c>
      <c r="CS61" s="71">
        <v>11</v>
      </c>
      <c r="CT61" s="71">
        <v>11</v>
      </c>
      <c r="CU61" s="71">
        <v>31</v>
      </c>
      <c r="CV61" s="71">
        <v>12</v>
      </c>
      <c r="CW61" s="71">
        <v>13</v>
      </c>
      <c r="CX61" s="71">
        <v>24</v>
      </c>
      <c r="CY61" s="71">
        <v>13</v>
      </c>
      <c r="CZ61" s="71">
        <v>10</v>
      </c>
      <c r="DA61" s="71">
        <v>10</v>
      </c>
      <c r="DB61" s="71">
        <v>20</v>
      </c>
      <c r="DC61" s="71">
        <v>15</v>
      </c>
      <c r="DD61" s="71">
        <v>17</v>
      </c>
      <c r="DE61" s="71">
        <v>13</v>
      </c>
      <c r="DF61" s="71">
        <v>24</v>
      </c>
      <c r="DG61" s="71">
        <v>15</v>
      </c>
      <c r="DH61" s="71">
        <v>11</v>
      </c>
      <c r="DI61" s="71">
        <v>16</v>
      </c>
      <c r="DJ61" s="71">
        <v>24</v>
      </c>
      <c r="DK61" s="71">
        <v>12</v>
      </c>
      <c r="DL61" s="71">
        <v>23</v>
      </c>
      <c r="DM61" s="71">
        <v>18</v>
      </c>
      <c r="DN61" s="71">
        <v>10</v>
      </c>
      <c r="DO61" s="71">
        <v>14</v>
      </c>
      <c r="DP61" s="71">
        <v>17</v>
      </c>
      <c r="DQ61" s="71">
        <v>9</v>
      </c>
      <c r="DR61" s="71">
        <v>12</v>
      </c>
      <c r="DS61" s="71">
        <v>11</v>
      </c>
      <c r="DT61" s="144">
        <f>(2.71828^(-492.8857+59.0795*K61+7.224*L61))/(1+(2.71828^(-492.8857+59.0795*K61+7.224*L61)))</f>
        <v>1</v>
      </c>
      <c r="DU61" s="40">
        <f>COUNTIF($M61,"=13")+COUNTIF($N61,"=21")+COUNTIF($O61,"=14")+COUNTIF($P61,"=11")+COUNTIF($Q61,"=11")+COUNTIF($R61,"=14")+COUNTIF($S61,"=12")+COUNTIF($T61,"=12")+COUNTIF($U61,"=12")+COUNTIF($V61,"=13")+COUNTIF($W61,"=13")+COUNTIF($X61,"=16")</f>
        <v>12</v>
      </c>
      <c r="DV61" s="40">
        <f>COUNTIF($Y61,"=17")+COUNTIF($Z61,"=9")+COUNTIF($AA61,"=9")+COUNTIF($AB61,"=11")+COUNTIF($AC61,"=11")+COUNTIF($AD61,"=25")+COUNTIF($AE61,"=15")+COUNTIF($AF61,"=19")+COUNTIF($AG61,"=30")+COUNTIF($AH61,"=15")+COUNTIF($AI61,"=15")+COUNTIF($AJ61,"=16")+COUNTIF($AK61,"=17")</f>
        <v>13</v>
      </c>
      <c r="DW61" s="40">
        <f>COUNTIF($AL61,"=11")+COUNTIF($AM61,"=11")+COUNTIF($AN61,"=22")+COUNTIF($AO61,"=23")+COUNTIF($AP61,"=17")+COUNTIF($AQ61,"=14")+COUNTIF($AR61,"=19")+COUNTIF($AS61,"=17")+COUNTIF($AV61,"=12")+COUNTIF($AW61,"=12")</f>
        <v>8</v>
      </c>
      <c r="DX61" s="40">
        <f>COUNTIF($AX61,"=11")+COUNTIF($AY61,"=9")+COUNTIF($AZ61,"=15")+COUNTIF($BA61,"=16")+COUNTIF($BB61,"=8")+COUNTIF($BC61,"=10")+COUNTIF($BD61,"=10")+COUNTIF($BE61,"=8")+COUNTIF($BF61,"=10")+COUNTIF($BG61,"=10")</f>
        <v>10</v>
      </c>
      <c r="DY61" s="40">
        <f>COUNTIF($BH61,"=12")+COUNTIF($BI61,"=23")+COUNTIF($BJ61,"=23")+COUNTIF($BK61,"=15")+COUNTIF($BL61,"=10")+COUNTIF($BM61,"=12")+COUNTIF($BN61,"=12")+COUNTIF($BO61,"=16")+COUNTIF($BP61,"=8")+COUNTIF($BQ61,"=12")+COUNTIF($BR61,"=22")+COUNTIF($BS61,"=20")+COUNTIF($BT61,"=13")</f>
        <v>12</v>
      </c>
      <c r="DZ61" s="40">
        <f>COUNTIF($BU61,"=12")+COUNTIF($BV61,"=11")+COUNTIF($BW61,"=13")+COUNTIF($BX61,"=10")+COUNTIF($BY61,"=11")+COUNTIF($BZ61,"=12")+COUNTIF($CA61,"=12")</f>
        <v>7</v>
      </c>
      <c r="EA61" s="2" t="s">
        <v>52</v>
      </c>
      <c r="EB61" s="20" t="s">
        <v>402</v>
      </c>
      <c r="EC61" s="51"/>
      <c r="ED61" s="52"/>
    </row>
    <row r="62" spans="1:134" s="97" customFormat="1" ht="15.95" customHeight="1" x14ac:dyDescent="0.25">
      <c r="A62" s="133">
        <v>35218</v>
      </c>
      <c r="B62" s="2" t="s">
        <v>22</v>
      </c>
      <c r="C62" s="20" t="s">
        <v>166</v>
      </c>
      <c r="D62" s="99" t="s">
        <v>31</v>
      </c>
      <c r="E62" s="20" t="s">
        <v>12</v>
      </c>
      <c r="F62" s="20" t="s">
        <v>22</v>
      </c>
      <c r="G62" s="98">
        <v>43739</v>
      </c>
      <c r="H62" s="72" t="s">
        <v>789</v>
      </c>
      <c r="I62" s="20" t="s">
        <v>286</v>
      </c>
      <c r="J62" s="20" t="s">
        <v>797</v>
      </c>
      <c r="K62" s="158">
        <f>+COUNTIF($N62,"&lt;=21")+COUNTIF($AA62,"&lt;=9")+COUNTIF($AJ62,"&lt;=16")+COUNTIF($AN62,"&gt;=22")+COUNTIF($AP62,"&gt;=17")+COUNTIF($AQ62,"&lt;=14")+COUNTIF($AR62,"&gt;=19")+COUNTIF($BK62,"&lt;=15")+COUNTIF($BO62,"&gt;=16")+COUNTIF($BX62,"&lt;=10")</f>
        <v>10</v>
      </c>
      <c r="L62" s="106">
        <f>65-(+DU62+DV62+DW62+DX62+DY62+DZ62)</f>
        <v>4</v>
      </c>
      <c r="M62" s="113">
        <v>13</v>
      </c>
      <c r="N62" s="113">
        <v>21</v>
      </c>
      <c r="O62" s="113">
        <v>14</v>
      </c>
      <c r="P62" s="113">
        <v>11</v>
      </c>
      <c r="Q62" s="153">
        <v>11</v>
      </c>
      <c r="R62" s="153">
        <v>14</v>
      </c>
      <c r="S62" s="113">
        <v>12</v>
      </c>
      <c r="T62" s="113">
        <v>12</v>
      </c>
      <c r="U62" s="113">
        <v>12</v>
      </c>
      <c r="V62" s="113">
        <v>13</v>
      </c>
      <c r="W62" s="113">
        <v>13</v>
      </c>
      <c r="X62" s="152">
        <v>16</v>
      </c>
      <c r="Y62" s="113">
        <v>17</v>
      </c>
      <c r="Z62" s="153">
        <v>9</v>
      </c>
      <c r="AA62" s="153">
        <v>9</v>
      </c>
      <c r="AB62" s="113">
        <v>11</v>
      </c>
      <c r="AC62" s="113">
        <v>11</v>
      </c>
      <c r="AD62" s="113">
        <v>25</v>
      </c>
      <c r="AE62" s="113">
        <v>15</v>
      </c>
      <c r="AF62" s="113">
        <v>19</v>
      </c>
      <c r="AG62" s="113">
        <v>30</v>
      </c>
      <c r="AH62" s="153">
        <v>15</v>
      </c>
      <c r="AI62" s="153">
        <v>15</v>
      </c>
      <c r="AJ62" s="153">
        <v>16</v>
      </c>
      <c r="AK62" s="153">
        <v>17</v>
      </c>
      <c r="AL62" s="113">
        <v>10</v>
      </c>
      <c r="AM62" s="113">
        <v>11</v>
      </c>
      <c r="AN62" s="153">
        <v>22</v>
      </c>
      <c r="AO62" s="153">
        <v>23</v>
      </c>
      <c r="AP62" s="113">
        <v>18</v>
      </c>
      <c r="AQ62" s="113">
        <v>14</v>
      </c>
      <c r="AR62" s="113">
        <v>20</v>
      </c>
      <c r="AS62" s="113">
        <v>17</v>
      </c>
      <c r="AT62" s="115">
        <v>37</v>
      </c>
      <c r="AU62" s="115">
        <v>38</v>
      </c>
      <c r="AV62" s="113">
        <v>12</v>
      </c>
      <c r="AW62" s="113">
        <v>12</v>
      </c>
      <c r="AX62" s="113">
        <v>11</v>
      </c>
      <c r="AY62" s="113">
        <v>9</v>
      </c>
      <c r="AZ62" s="153">
        <v>15</v>
      </c>
      <c r="BA62" s="153">
        <v>16</v>
      </c>
      <c r="BB62" s="113">
        <v>8</v>
      </c>
      <c r="BC62" s="113">
        <v>10</v>
      </c>
      <c r="BD62" s="113">
        <v>10</v>
      </c>
      <c r="BE62" s="113">
        <v>8</v>
      </c>
      <c r="BF62" s="113">
        <v>10</v>
      </c>
      <c r="BG62" s="113">
        <v>10</v>
      </c>
      <c r="BH62" s="113">
        <v>12</v>
      </c>
      <c r="BI62" s="153">
        <v>23</v>
      </c>
      <c r="BJ62" s="153">
        <v>23</v>
      </c>
      <c r="BK62" s="113">
        <v>15</v>
      </c>
      <c r="BL62" s="113">
        <v>10</v>
      </c>
      <c r="BM62" s="113">
        <v>12</v>
      </c>
      <c r="BN62" s="113">
        <v>12</v>
      </c>
      <c r="BO62" s="113">
        <v>17</v>
      </c>
      <c r="BP62" s="113">
        <v>8</v>
      </c>
      <c r="BQ62" s="113">
        <v>12</v>
      </c>
      <c r="BR62" s="113">
        <v>22</v>
      </c>
      <c r="BS62" s="113">
        <v>20</v>
      </c>
      <c r="BT62" s="113">
        <v>13</v>
      </c>
      <c r="BU62" s="113">
        <v>12</v>
      </c>
      <c r="BV62" s="113">
        <v>11</v>
      </c>
      <c r="BW62" s="113">
        <v>13</v>
      </c>
      <c r="BX62" s="113">
        <v>10</v>
      </c>
      <c r="BY62" s="113">
        <v>11</v>
      </c>
      <c r="BZ62" s="113">
        <v>12</v>
      </c>
      <c r="CA62" s="113">
        <v>12</v>
      </c>
      <c r="CB62" s="71" t="s">
        <v>0</v>
      </c>
      <c r="CC62" s="71" t="s">
        <v>0</v>
      </c>
      <c r="CD62" s="71" t="s">
        <v>0</v>
      </c>
      <c r="CE62" s="71" t="s">
        <v>0</v>
      </c>
      <c r="CF62" s="71" t="s">
        <v>0</v>
      </c>
      <c r="CG62" s="71" t="s">
        <v>0</v>
      </c>
      <c r="CH62" s="71" t="s">
        <v>0</v>
      </c>
      <c r="CI62" s="71" t="s">
        <v>0</v>
      </c>
      <c r="CJ62" s="71" t="s">
        <v>0</v>
      </c>
      <c r="CK62" s="71" t="s">
        <v>0</v>
      </c>
      <c r="CL62" s="71" t="s">
        <v>0</v>
      </c>
      <c r="CM62" s="71" t="s">
        <v>0</v>
      </c>
      <c r="CN62" s="71" t="s">
        <v>0</v>
      </c>
      <c r="CO62" s="71" t="s">
        <v>0</v>
      </c>
      <c r="CP62" s="71" t="s">
        <v>0</v>
      </c>
      <c r="CQ62" s="71" t="s">
        <v>0</v>
      </c>
      <c r="CR62" s="71" t="s">
        <v>0</v>
      </c>
      <c r="CS62" s="71" t="s">
        <v>0</v>
      </c>
      <c r="CT62" s="71" t="s">
        <v>0</v>
      </c>
      <c r="CU62" s="71" t="s">
        <v>0</v>
      </c>
      <c r="CV62" s="71" t="s">
        <v>0</v>
      </c>
      <c r="CW62" s="71" t="s">
        <v>0</v>
      </c>
      <c r="CX62" s="71" t="s">
        <v>0</v>
      </c>
      <c r="CY62" s="71" t="s">
        <v>0</v>
      </c>
      <c r="CZ62" s="71" t="s">
        <v>0</v>
      </c>
      <c r="DA62" s="71" t="s">
        <v>0</v>
      </c>
      <c r="DB62" s="71" t="s">
        <v>0</v>
      </c>
      <c r="DC62" s="71" t="s">
        <v>0</v>
      </c>
      <c r="DD62" s="71" t="s">
        <v>0</v>
      </c>
      <c r="DE62" s="71" t="s">
        <v>0</v>
      </c>
      <c r="DF62" s="71" t="s">
        <v>0</v>
      </c>
      <c r="DG62" s="71" t="s">
        <v>0</v>
      </c>
      <c r="DH62" s="71" t="s">
        <v>0</v>
      </c>
      <c r="DI62" s="71" t="s">
        <v>0</v>
      </c>
      <c r="DJ62" s="71" t="s">
        <v>0</v>
      </c>
      <c r="DK62" s="71" t="s">
        <v>0</v>
      </c>
      <c r="DL62" s="71" t="s">
        <v>0</v>
      </c>
      <c r="DM62" s="71" t="s">
        <v>0</v>
      </c>
      <c r="DN62" s="71" t="s">
        <v>0</v>
      </c>
      <c r="DO62" s="71" t="s">
        <v>0</v>
      </c>
      <c r="DP62" s="71" t="s">
        <v>0</v>
      </c>
      <c r="DQ62" s="71" t="s">
        <v>0</v>
      </c>
      <c r="DR62" s="71" t="s">
        <v>0</v>
      </c>
      <c r="DS62" s="71" t="s">
        <v>0</v>
      </c>
      <c r="DT62" s="144">
        <f>(2.71828^(-492.8857+59.0795*K62+7.224*L62))/(1+(2.71828^(-492.8857+59.0795*K62+7.224*L62)))</f>
        <v>1</v>
      </c>
      <c r="DU62" s="40">
        <f>COUNTIF($M62,"=13")+COUNTIF($N62,"=21")+COUNTIF($O62,"=14")+COUNTIF($P62,"=11")+COUNTIF($Q62,"=11")+COUNTIF($R62,"=14")+COUNTIF($S62,"=12")+COUNTIF($T62,"=12")+COUNTIF($U62,"=12")+COUNTIF($V62,"=13")+COUNTIF($W62,"=13")+COUNTIF($X62,"=16")</f>
        <v>12</v>
      </c>
      <c r="DV62" s="40">
        <f>COUNTIF($Y62,"=17")+COUNTIF($Z62,"=9")+COUNTIF($AA62,"=9")+COUNTIF($AB62,"=11")+COUNTIF($AC62,"=11")+COUNTIF($AD62,"=25")+COUNTIF($AE62,"=15")+COUNTIF($AF62,"=19")+COUNTIF($AG62,"=30")+COUNTIF($AH62,"=15")+COUNTIF($AI62,"=15")+COUNTIF($AJ62,"=16")+COUNTIF($AK62,"=17")</f>
        <v>13</v>
      </c>
      <c r="DW62" s="40">
        <f>COUNTIF($AL62,"=11")+COUNTIF($AM62,"=11")+COUNTIF($AN62,"=22")+COUNTIF($AO62,"=23")+COUNTIF($AP62,"=17")+COUNTIF($AQ62,"=14")+COUNTIF($AR62,"=19")+COUNTIF($AS62,"=17")+COUNTIF($AV62,"=12")+COUNTIF($AW62,"=12")</f>
        <v>7</v>
      </c>
      <c r="DX62" s="40">
        <f>COUNTIF($AX62,"=11")+COUNTIF($AY62,"=9")+COUNTIF($AZ62,"=15")+COUNTIF($BA62,"=16")+COUNTIF($BB62,"=8")+COUNTIF($BC62,"=10")+COUNTIF($BD62,"=10")+COUNTIF($BE62,"=8")+COUNTIF($BF62,"=10")+COUNTIF($BG62,"=10")</f>
        <v>10</v>
      </c>
      <c r="DY62" s="40">
        <f>COUNTIF($BH62,"=12")+COUNTIF($BI62,"=23")+COUNTIF($BJ62,"=23")+COUNTIF($BK62,"=15")+COUNTIF($BL62,"=10")+COUNTIF($BM62,"=12")+COUNTIF($BN62,"=12")+COUNTIF($BO62,"=16")+COUNTIF($BP62,"=8")+COUNTIF($BQ62,"=12")+COUNTIF($BR62,"=22")+COUNTIF($BS62,"=20")+COUNTIF($BT62,"=13")</f>
        <v>12</v>
      </c>
      <c r="DZ62" s="40">
        <f>COUNTIF($BU62,"=12")+COUNTIF($BV62,"=11")+COUNTIF($BW62,"=13")+COUNTIF($BX62,"=10")+COUNTIF($BY62,"=11")+COUNTIF($BZ62,"=12")+COUNTIF($CA62,"=12")</f>
        <v>7</v>
      </c>
      <c r="EA62" s="2" t="s">
        <v>22</v>
      </c>
      <c r="EB62" s="20" t="s">
        <v>403</v>
      </c>
      <c r="EC62" s="51"/>
      <c r="ED62" s="33"/>
    </row>
    <row r="63" spans="1:134" s="97" customFormat="1" ht="15.95" customHeight="1" x14ac:dyDescent="0.25">
      <c r="A63" s="136">
        <v>108897</v>
      </c>
      <c r="B63" s="35" t="s">
        <v>29</v>
      </c>
      <c r="C63" s="20" t="s">
        <v>166</v>
      </c>
      <c r="D63" s="99" t="s">
        <v>31</v>
      </c>
      <c r="E63" s="2" t="s">
        <v>12</v>
      </c>
      <c r="F63" s="117" t="s">
        <v>367</v>
      </c>
      <c r="G63" s="46">
        <v>42402.318055555559</v>
      </c>
      <c r="H63" s="72" t="s">
        <v>789</v>
      </c>
      <c r="I63" s="20" t="s">
        <v>230</v>
      </c>
      <c r="J63" s="20" t="s">
        <v>797</v>
      </c>
      <c r="K63" s="158">
        <f>+COUNTIF($N63,"&lt;=21")+COUNTIF($AA63,"&lt;=9")+COUNTIF($AJ63,"&lt;=16")+COUNTIF($AN63,"&gt;=22")+COUNTIF($AP63,"&gt;=17")+COUNTIF($AQ63,"&lt;=14")+COUNTIF($AR63,"&gt;=19")+COUNTIF($BK63,"&lt;=15")+COUNTIF($BO63,"&gt;=16")+COUNTIF($BX63,"&lt;=10")</f>
        <v>10</v>
      </c>
      <c r="L63" s="106">
        <f>65-(+DU63+DV63+DW63+DX63+DY63+DZ63)</f>
        <v>4</v>
      </c>
      <c r="M63" s="170">
        <v>13</v>
      </c>
      <c r="N63" s="45">
        <v>21</v>
      </c>
      <c r="O63" s="170">
        <v>14</v>
      </c>
      <c r="P63" s="63">
        <v>11</v>
      </c>
      <c r="Q63" s="170">
        <v>11</v>
      </c>
      <c r="R63" s="170">
        <v>14</v>
      </c>
      <c r="S63" s="170">
        <v>12</v>
      </c>
      <c r="T63" s="170">
        <v>12</v>
      </c>
      <c r="U63" s="170">
        <v>12</v>
      </c>
      <c r="V63" s="45">
        <v>13</v>
      </c>
      <c r="W63" s="170">
        <v>13</v>
      </c>
      <c r="X63" s="170">
        <v>16</v>
      </c>
      <c r="Y63" s="170">
        <v>17</v>
      </c>
      <c r="Z63" s="170">
        <v>9</v>
      </c>
      <c r="AA63" s="170">
        <v>9</v>
      </c>
      <c r="AB63" s="170">
        <v>11</v>
      </c>
      <c r="AC63" s="170">
        <v>11</v>
      </c>
      <c r="AD63" s="45">
        <v>25</v>
      </c>
      <c r="AE63" s="170">
        <v>15</v>
      </c>
      <c r="AF63" s="170">
        <v>19</v>
      </c>
      <c r="AG63" s="170">
        <v>30</v>
      </c>
      <c r="AH63" s="170">
        <v>15</v>
      </c>
      <c r="AI63" s="170">
        <v>15</v>
      </c>
      <c r="AJ63" s="170">
        <v>16</v>
      </c>
      <c r="AK63" s="170">
        <v>17</v>
      </c>
      <c r="AL63" s="45">
        <v>10</v>
      </c>
      <c r="AM63" s="45">
        <v>11</v>
      </c>
      <c r="AN63" s="170">
        <v>22</v>
      </c>
      <c r="AO63" s="170">
        <v>23</v>
      </c>
      <c r="AP63" s="45">
        <v>17</v>
      </c>
      <c r="AQ63" s="45">
        <v>14</v>
      </c>
      <c r="AR63" s="170">
        <v>19</v>
      </c>
      <c r="AS63" s="170">
        <v>18</v>
      </c>
      <c r="AT63" s="170">
        <v>39</v>
      </c>
      <c r="AU63" s="170">
        <v>39</v>
      </c>
      <c r="AV63" s="170">
        <v>12</v>
      </c>
      <c r="AW63" s="170">
        <v>12</v>
      </c>
      <c r="AX63" s="170">
        <v>11</v>
      </c>
      <c r="AY63" s="170">
        <v>9</v>
      </c>
      <c r="AZ63" s="170">
        <v>15</v>
      </c>
      <c r="BA63" s="170">
        <v>16</v>
      </c>
      <c r="BB63" s="170">
        <v>8</v>
      </c>
      <c r="BC63" s="170">
        <v>10</v>
      </c>
      <c r="BD63" s="170">
        <v>10</v>
      </c>
      <c r="BE63" s="170">
        <v>8</v>
      </c>
      <c r="BF63" s="170">
        <v>10</v>
      </c>
      <c r="BG63" s="170">
        <v>10</v>
      </c>
      <c r="BH63" s="170">
        <v>12</v>
      </c>
      <c r="BI63" s="170">
        <v>23</v>
      </c>
      <c r="BJ63" s="170">
        <v>23</v>
      </c>
      <c r="BK63" s="170">
        <v>15</v>
      </c>
      <c r="BL63" s="170">
        <v>10</v>
      </c>
      <c r="BM63" s="170">
        <v>12</v>
      </c>
      <c r="BN63" s="170">
        <v>12</v>
      </c>
      <c r="BO63" s="170">
        <v>17</v>
      </c>
      <c r="BP63" s="170">
        <v>8</v>
      </c>
      <c r="BQ63" s="170">
        <v>12</v>
      </c>
      <c r="BR63" s="170">
        <v>23</v>
      </c>
      <c r="BS63" s="170">
        <v>20</v>
      </c>
      <c r="BT63" s="170">
        <v>13</v>
      </c>
      <c r="BU63" s="170">
        <v>12</v>
      </c>
      <c r="BV63" s="170">
        <v>11</v>
      </c>
      <c r="BW63" s="170">
        <v>13</v>
      </c>
      <c r="BX63" s="170">
        <v>10</v>
      </c>
      <c r="BY63" s="170">
        <v>11</v>
      </c>
      <c r="BZ63" s="170">
        <v>12</v>
      </c>
      <c r="CA63" s="170">
        <v>12</v>
      </c>
      <c r="CB63" s="62" t="s">
        <v>0</v>
      </c>
      <c r="CC63" s="62" t="s">
        <v>0</v>
      </c>
      <c r="CD63" s="62" t="s">
        <v>0</v>
      </c>
      <c r="CE63" s="62" t="s">
        <v>0</v>
      </c>
      <c r="CF63" s="62" t="s">
        <v>0</v>
      </c>
      <c r="CG63" s="62" t="s">
        <v>0</v>
      </c>
      <c r="CH63" s="62" t="s">
        <v>0</v>
      </c>
      <c r="CI63" s="62" t="s">
        <v>0</v>
      </c>
      <c r="CJ63" s="62" t="s">
        <v>0</v>
      </c>
      <c r="CK63" s="62" t="s">
        <v>0</v>
      </c>
      <c r="CL63" s="62" t="s">
        <v>0</v>
      </c>
      <c r="CM63" s="62" t="s">
        <v>0</v>
      </c>
      <c r="CN63" s="62" t="s">
        <v>0</v>
      </c>
      <c r="CO63" s="62" t="s">
        <v>0</v>
      </c>
      <c r="CP63" s="62" t="s">
        <v>0</v>
      </c>
      <c r="CQ63" s="62" t="s">
        <v>0</v>
      </c>
      <c r="CR63" s="62" t="s">
        <v>0</v>
      </c>
      <c r="CS63" s="62" t="s">
        <v>0</v>
      </c>
      <c r="CT63" s="62" t="s">
        <v>0</v>
      </c>
      <c r="CU63" s="62" t="s">
        <v>0</v>
      </c>
      <c r="CV63" s="62" t="s">
        <v>0</v>
      </c>
      <c r="CW63" s="62" t="s">
        <v>0</v>
      </c>
      <c r="CX63" s="62" t="s">
        <v>0</v>
      </c>
      <c r="CY63" s="62" t="s">
        <v>0</v>
      </c>
      <c r="CZ63" s="62" t="s">
        <v>0</v>
      </c>
      <c r="DA63" s="62" t="s">
        <v>0</v>
      </c>
      <c r="DB63" s="62" t="s">
        <v>0</v>
      </c>
      <c r="DC63" s="62" t="s">
        <v>0</v>
      </c>
      <c r="DD63" s="62" t="s">
        <v>0</v>
      </c>
      <c r="DE63" s="62" t="s">
        <v>0</v>
      </c>
      <c r="DF63" s="62" t="s">
        <v>0</v>
      </c>
      <c r="DG63" s="62" t="s">
        <v>0</v>
      </c>
      <c r="DH63" s="62" t="s">
        <v>0</v>
      </c>
      <c r="DI63" s="62" t="s">
        <v>0</v>
      </c>
      <c r="DJ63" s="62" t="s">
        <v>0</v>
      </c>
      <c r="DK63" s="62" t="s">
        <v>0</v>
      </c>
      <c r="DL63" s="62" t="s">
        <v>0</v>
      </c>
      <c r="DM63" s="62" t="s">
        <v>0</v>
      </c>
      <c r="DN63" s="62" t="s">
        <v>0</v>
      </c>
      <c r="DO63" s="62" t="s">
        <v>0</v>
      </c>
      <c r="DP63" s="62" t="s">
        <v>0</v>
      </c>
      <c r="DQ63" s="62" t="s">
        <v>0</v>
      </c>
      <c r="DR63" s="62" t="s">
        <v>0</v>
      </c>
      <c r="DS63" s="62" t="s">
        <v>0</v>
      </c>
      <c r="DT63" s="144">
        <f>(2.71828^(-492.8857+59.0795*K63+7.224*L63))/(1+(2.71828^(-492.8857+59.0795*K63+7.224*L63)))</f>
        <v>1</v>
      </c>
      <c r="DU63" s="40">
        <f>COUNTIF($M63,"=13")+COUNTIF($N63,"=21")+COUNTIF($O63,"=14")+COUNTIF($P63,"=11")+COUNTIF($Q63,"=11")+COUNTIF($R63,"=14")+COUNTIF($S63,"=12")+COUNTIF($T63,"=12")+COUNTIF($U63,"=12")+COUNTIF($V63,"=13")+COUNTIF($W63,"=13")+COUNTIF($X63,"=16")</f>
        <v>12</v>
      </c>
      <c r="DV63" s="40">
        <f>COUNTIF($Y63,"=17")+COUNTIF($Z63,"=9")+COUNTIF($AA63,"=9")+COUNTIF($AB63,"=11")+COUNTIF($AC63,"=11")+COUNTIF($AD63,"=25")+COUNTIF($AE63,"=15")+COUNTIF($AF63,"=19")+COUNTIF($AG63,"=30")+COUNTIF($AH63,"=15")+COUNTIF($AI63,"=15")+COUNTIF($AJ63,"=16")+COUNTIF($AK63,"=17")</f>
        <v>13</v>
      </c>
      <c r="DW63" s="40">
        <f>COUNTIF($AL63,"=11")+COUNTIF($AM63,"=11")+COUNTIF($AN63,"=22")+COUNTIF($AO63,"=23")+COUNTIF($AP63,"=17")+COUNTIF($AQ63,"=14")+COUNTIF($AR63,"=19")+COUNTIF($AS63,"=17")+COUNTIF($AV63,"=12")+COUNTIF($AW63,"=12")</f>
        <v>8</v>
      </c>
      <c r="DX63" s="40">
        <f>COUNTIF($AX63,"=11")+COUNTIF($AY63,"=9")+COUNTIF($AZ63,"=15")+COUNTIF($BA63,"=16")+COUNTIF($BB63,"=8")+COUNTIF($BC63,"=10")+COUNTIF($BD63,"=10")+COUNTIF($BE63,"=8")+COUNTIF($BF63,"=10")+COUNTIF($BG63,"=10")</f>
        <v>10</v>
      </c>
      <c r="DY63" s="40">
        <f>COUNTIF($BH63,"=12")+COUNTIF($BI63,"=23")+COUNTIF($BJ63,"=23")+COUNTIF($BK63,"=15")+COUNTIF($BL63,"=10")+COUNTIF($BM63,"=12")+COUNTIF($BN63,"=12")+COUNTIF($BO63,"=16")+COUNTIF($BP63,"=8")+COUNTIF($BQ63,"=12")+COUNTIF($BR63,"=22")+COUNTIF($BS63,"=20")+COUNTIF($BT63,"=13")</f>
        <v>11</v>
      </c>
      <c r="DZ63" s="40">
        <f>COUNTIF($BU63,"=12")+COUNTIF($BV63,"=11")+COUNTIF($BW63,"=13")+COUNTIF($BX63,"=10")+COUNTIF($BY63,"=11")+COUNTIF($BZ63,"=12")+COUNTIF($CA63,"=12")</f>
        <v>7</v>
      </c>
      <c r="EA63" s="52"/>
      <c r="EB63" s="52"/>
      <c r="EC63" s="51"/>
      <c r="ED63" s="52"/>
    </row>
    <row r="64" spans="1:134" s="97" customFormat="1" ht="15.95" customHeight="1" x14ac:dyDescent="0.25">
      <c r="A64" s="136">
        <v>134550</v>
      </c>
      <c r="B64" s="35" t="s">
        <v>29</v>
      </c>
      <c r="C64" s="52" t="s">
        <v>166</v>
      </c>
      <c r="D64" s="99" t="s">
        <v>31</v>
      </c>
      <c r="E64" s="2" t="s">
        <v>12</v>
      </c>
      <c r="F64" s="117" t="s">
        <v>367</v>
      </c>
      <c r="G64" s="6">
        <v>42402.318055555559</v>
      </c>
      <c r="H64" s="72" t="s">
        <v>789</v>
      </c>
      <c r="I64" s="20" t="s">
        <v>230</v>
      </c>
      <c r="J64" s="20" t="s">
        <v>797</v>
      </c>
      <c r="K64" s="158">
        <f>+COUNTIF($N64,"&lt;=21")+COUNTIF($AA64,"&lt;=9")+COUNTIF($AJ64,"&lt;=16")+COUNTIF($AN64,"&gt;=22")+COUNTIF($AP64,"&gt;=17")+COUNTIF($AQ64,"&lt;=14")+COUNTIF($AR64,"&gt;=19")+COUNTIF($BK64,"&lt;=15")+COUNTIF($BO64,"&gt;=16")+COUNTIF($BX64,"&lt;=10")</f>
        <v>10</v>
      </c>
      <c r="L64" s="106">
        <f>65-(+DU64+DV64+DW64+DX64+DY64+DZ64)</f>
        <v>4</v>
      </c>
      <c r="M64" s="63">
        <v>13</v>
      </c>
      <c r="N64" s="45">
        <v>21</v>
      </c>
      <c r="O64" s="63">
        <v>14</v>
      </c>
      <c r="P64" s="170">
        <v>11</v>
      </c>
      <c r="Q64" s="63">
        <v>11</v>
      </c>
      <c r="R64" s="63">
        <v>14</v>
      </c>
      <c r="S64" s="63">
        <v>12</v>
      </c>
      <c r="T64" s="63">
        <v>12</v>
      </c>
      <c r="U64" s="45">
        <v>12</v>
      </c>
      <c r="V64" s="63">
        <v>13</v>
      </c>
      <c r="W64" s="63">
        <v>13</v>
      </c>
      <c r="X64" s="63">
        <v>16</v>
      </c>
      <c r="Y64" s="63">
        <v>17</v>
      </c>
      <c r="Z64" s="63">
        <v>9</v>
      </c>
      <c r="AA64" s="63">
        <v>9</v>
      </c>
      <c r="AB64" s="63">
        <v>11</v>
      </c>
      <c r="AC64" s="63">
        <v>11</v>
      </c>
      <c r="AD64" s="45">
        <v>25</v>
      </c>
      <c r="AE64" s="63">
        <v>15</v>
      </c>
      <c r="AF64" s="63">
        <v>19</v>
      </c>
      <c r="AG64" s="63">
        <v>30</v>
      </c>
      <c r="AH64" s="63">
        <v>15</v>
      </c>
      <c r="AI64" s="63">
        <v>15</v>
      </c>
      <c r="AJ64" s="63">
        <v>16</v>
      </c>
      <c r="AK64" s="63">
        <v>17</v>
      </c>
      <c r="AL64" s="63">
        <v>10</v>
      </c>
      <c r="AM64" s="63">
        <v>11</v>
      </c>
      <c r="AN64" s="63">
        <v>22</v>
      </c>
      <c r="AO64" s="63">
        <v>23</v>
      </c>
      <c r="AP64" s="63">
        <v>18</v>
      </c>
      <c r="AQ64" s="63">
        <v>14</v>
      </c>
      <c r="AR64" s="63">
        <v>19</v>
      </c>
      <c r="AS64" s="63">
        <v>18</v>
      </c>
      <c r="AT64" s="63">
        <v>38</v>
      </c>
      <c r="AU64" s="63">
        <v>39</v>
      </c>
      <c r="AV64" s="63">
        <v>12</v>
      </c>
      <c r="AW64" s="63">
        <v>12</v>
      </c>
      <c r="AX64" s="63">
        <v>11</v>
      </c>
      <c r="AY64" s="63">
        <v>9</v>
      </c>
      <c r="AZ64" s="63">
        <v>15</v>
      </c>
      <c r="BA64" s="63">
        <v>16</v>
      </c>
      <c r="BB64" s="63">
        <v>8</v>
      </c>
      <c r="BC64" s="63">
        <v>10</v>
      </c>
      <c r="BD64" s="63">
        <v>10</v>
      </c>
      <c r="BE64" s="63">
        <v>8</v>
      </c>
      <c r="BF64" s="63">
        <v>10</v>
      </c>
      <c r="BG64" s="63">
        <v>10</v>
      </c>
      <c r="BH64" s="63">
        <v>12</v>
      </c>
      <c r="BI64" s="63">
        <v>23</v>
      </c>
      <c r="BJ64" s="63">
        <v>23</v>
      </c>
      <c r="BK64" s="63">
        <v>15</v>
      </c>
      <c r="BL64" s="63">
        <v>10</v>
      </c>
      <c r="BM64" s="63">
        <v>12</v>
      </c>
      <c r="BN64" s="63">
        <v>12</v>
      </c>
      <c r="BO64" s="63">
        <v>16</v>
      </c>
      <c r="BP64" s="63">
        <v>8</v>
      </c>
      <c r="BQ64" s="45">
        <v>12</v>
      </c>
      <c r="BR64" s="63">
        <v>23</v>
      </c>
      <c r="BS64" s="63">
        <v>20</v>
      </c>
      <c r="BT64" s="63">
        <v>13</v>
      </c>
      <c r="BU64" s="63">
        <v>12</v>
      </c>
      <c r="BV64" s="63">
        <v>11</v>
      </c>
      <c r="BW64" s="63">
        <v>13</v>
      </c>
      <c r="BX64" s="63">
        <v>10</v>
      </c>
      <c r="BY64" s="63">
        <v>11</v>
      </c>
      <c r="BZ64" s="63">
        <v>12</v>
      </c>
      <c r="CA64" s="63">
        <v>12</v>
      </c>
      <c r="CB64" s="62" t="s">
        <v>0</v>
      </c>
      <c r="CC64" s="62" t="s">
        <v>0</v>
      </c>
      <c r="CD64" s="62" t="s">
        <v>0</v>
      </c>
      <c r="CE64" s="62" t="s">
        <v>0</v>
      </c>
      <c r="CF64" s="62" t="s">
        <v>0</v>
      </c>
      <c r="CG64" s="62" t="s">
        <v>0</v>
      </c>
      <c r="CH64" s="62" t="s">
        <v>0</v>
      </c>
      <c r="CI64" s="62" t="s">
        <v>0</v>
      </c>
      <c r="CJ64" s="62" t="s">
        <v>0</v>
      </c>
      <c r="CK64" s="62" t="s">
        <v>0</v>
      </c>
      <c r="CL64" s="62" t="s">
        <v>0</v>
      </c>
      <c r="CM64" s="62" t="s">
        <v>0</v>
      </c>
      <c r="CN64" s="62" t="s">
        <v>0</v>
      </c>
      <c r="CO64" s="62" t="s">
        <v>0</v>
      </c>
      <c r="CP64" s="62" t="s">
        <v>0</v>
      </c>
      <c r="CQ64" s="62" t="s">
        <v>0</v>
      </c>
      <c r="CR64" s="62" t="s">
        <v>0</v>
      </c>
      <c r="CS64" s="62" t="s">
        <v>0</v>
      </c>
      <c r="CT64" s="62" t="s">
        <v>0</v>
      </c>
      <c r="CU64" s="62" t="s">
        <v>0</v>
      </c>
      <c r="CV64" s="62" t="s">
        <v>0</v>
      </c>
      <c r="CW64" s="62" t="s">
        <v>0</v>
      </c>
      <c r="CX64" s="62" t="s">
        <v>0</v>
      </c>
      <c r="CY64" s="62" t="s">
        <v>0</v>
      </c>
      <c r="CZ64" s="62" t="s">
        <v>0</v>
      </c>
      <c r="DA64" s="62" t="s">
        <v>0</v>
      </c>
      <c r="DB64" s="62" t="s">
        <v>0</v>
      </c>
      <c r="DC64" s="62" t="s">
        <v>0</v>
      </c>
      <c r="DD64" s="62" t="s">
        <v>0</v>
      </c>
      <c r="DE64" s="62" t="s">
        <v>0</v>
      </c>
      <c r="DF64" s="62" t="s">
        <v>0</v>
      </c>
      <c r="DG64" s="62" t="s">
        <v>0</v>
      </c>
      <c r="DH64" s="62" t="s">
        <v>0</v>
      </c>
      <c r="DI64" s="62" t="s">
        <v>0</v>
      </c>
      <c r="DJ64" s="62" t="s">
        <v>0</v>
      </c>
      <c r="DK64" s="62" t="s">
        <v>0</v>
      </c>
      <c r="DL64" s="62" t="s">
        <v>0</v>
      </c>
      <c r="DM64" s="62" t="s">
        <v>0</v>
      </c>
      <c r="DN64" s="62" t="s">
        <v>0</v>
      </c>
      <c r="DO64" s="62" t="s">
        <v>0</v>
      </c>
      <c r="DP64" s="62" t="s">
        <v>0</v>
      </c>
      <c r="DQ64" s="62" t="s">
        <v>0</v>
      </c>
      <c r="DR64" s="62" t="s">
        <v>0</v>
      </c>
      <c r="DS64" s="62" t="s">
        <v>0</v>
      </c>
      <c r="DT64" s="144">
        <f>(2.71828^(-492.8857+59.0795*K64+7.224*L64))/(1+(2.71828^(-492.8857+59.0795*K64+7.224*L64)))</f>
        <v>1</v>
      </c>
      <c r="DU64" s="40">
        <f>COUNTIF($M64,"=13")+COUNTIF($N64,"=21")+COUNTIF($O64,"=14")+COUNTIF($P64,"=11")+COUNTIF($Q64,"=11")+COUNTIF($R64,"=14")+COUNTIF($S64,"=12")+COUNTIF($T64,"=12")+COUNTIF($U64,"=12")+COUNTIF($V64,"=13")+COUNTIF($W64,"=13")+COUNTIF($X64,"=16")</f>
        <v>12</v>
      </c>
      <c r="DV64" s="40">
        <f>COUNTIF($Y64,"=17")+COUNTIF($Z64,"=9")+COUNTIF($AA64,"=9")+COUNTIF($AB64,"=11")+COUNTIF($AC64,"=11")+COUNTIF($AD64,"=25")+COUNTIF($AE64,"=15")+COUNTIF($AF64,"=19")+COUNTIF($AG64,"=30")+COUNTIF($AH64,"=15")+COUNTIF($AI64,"=15")+COUNTIF($AJ64,"=16")+COUNTIF($AK64,"=17")</f>
        <v>13</v>
      </c>
      <c r="DW64" s="40">
        <f>COUNTIF($AL64,"=11")+COUNTIF($AM64,"=11")+COUNTIF($AN64,"=22")+COUNTIF($AO64,"=23")+COUNTIF($AP64,"=17")+COUNTIF($AQ64,"=14")+COUNTIF($AR64,"=19")+COUNTIF($AS64,"=17")+COUNTIF($AV64,"=12")+COUNTIF($AW64,"=12")</f>
        <v>7</v>
      </c>
      <c r="DX64" s="40">
        <f>COUNTIF($AX64,"=11")+COUNTIF($AY64,"=9")+COUNTIF($AZ64,"=15")+COUNTIF($BA64,"=16")+COUNTIF($BB64,"=8")+COUNTIF($BC64,"=10")+COUNTIF($BD64,"=10")+COUNTIF($BE64,"=8")+COUNTIF($BF64,"=10")+COUNTIF($BG64,"=10")</f>
        <v>10</v>
      </c>
      <c r="DY64" s="40">
        <f>COUNTIF($BH64,"=12")+COUNTIF($BI64,"=23")+COUNTIF($BJ64,"=23")+COUNTIF($BK64,"=15")+COUNTIF($BL64,"=10")+COUNTIF($BM64,"=12")+COUNTIF($BN64,"=12")+COUNTIF($BO64,"=16")+COUNTIF($BP64,"=8")+COUNTIF($BQ64,"=12")+COUNTIF($BR64,"=22")+COUNTIF($BS64,"=20")+COUNTIF($BT64,"=13")</f>
        <v>12</v>
      </c>
      <c r="DZ64" s="40">
        <f>COUNTIF($BU64,"=12")+COUNTIF($BV64,"=11")+COUNTIF($BW64,"=13")+COUNTIF($BX64,"=10")+COUNTIF($BY64,"=11")+COUNTIF($BZ64,"=12")+COUNTIF($CA64,"=12")</f>
        <v>7</v>
      </c>
      <c r="EA64" s="3"/>
      <c r="EB64" s="3"/>
      <c r="EC64" s="51"/>
      <c r="ED64" s="3"/>
    </row>
    <row r="65" spans="1:134" s="97" customFormat="1" ht="15.95" customHeight="1" x14ac:dyDescent="0.25">
      <c r="A65" s="20">
        <v>184283</v>
      </c>
      <c r="B65" s="26" t="s">
        <v>192</v>
      </c>
      <c r="C65" s="2" t="s">
        <v>166</v>
      </c>
      <c r="D65" s="99" t="s">
        <v>31</v>
      </c>
      <c r="E65" s="20" t="s">
        <v>5</v>
      </c>
      <c r="F65" s="20" t="s">
        <v>127</v>
      </c>
      <c r="G65" s="98">
        <v>43739</v>
      </c>
      <c r="H65" s="72" t="s">
        <v>789</v>
      </c>
      <c r="I65" s="20" t="s">
        <v>286</v>
      </c>
      <c r="J65" s="20" t="s">
        <v>797</v>
      </c>
      <c r="K65" s="158">
        <f>+COUNTIF($N65,"&lt;=21")+COUNTIF($AA65,"&lt;=9")+COUNTIF($AJ65,"&lt;=16")+COUNTIF($AN65,"&gt;=22")+COUNTIF($AP65,"&gt;=17")+COUNTIF($AQ65,"&lt;=14")+COUNTIF($AR65,"&gt;=19")+COUNTIF($BK65,"&lt;=15")+COUNTIF($BO65,"&gt;=16")+COUNTIF($BX65,"&lt;=10")</f>
        <v>10</v>
      </c>
      <c r="L65" s="106">
        <f>65-(+DU65+DV65+DW65+DX65+DY65+DZ65)</f>
        <v>4</v>
      </c>
      <c r="M65" s="127">
        <v>14</v>
      </c>
      <c r="N65" s="127">
        <v>21</v>
      </c>
      <c r="O65" s="127">
        <v>14</v>
      </c>
      <c r="P65" s="54">
        <v>11</v>
      </c>
      <c r="Q65" s="115">
        <v>11</v>
      </c>
      <c r="R65" s="115">
        <v>14</v>
      </c>
      <c r="S65" s="127">
        <v>12</v>
      </c>
      <c r="T65" s="127">
        <v>12</v>
      </c>
      <c r="U65" s="127">
        <v>12</v>
      </c>
      <c r="V65" s="127">
        <v>13</v>
      </c>
      <c r="W65" s="127">
        <v>13</v>
      </c>
      <c r="X65" s="127">
        <v>16</v>
      </c>
      <c r="Y65" s="127">
        <v>17</v>
      </c>
      <c r="Z65" s="115">
        <v>9</v>
      </c>
      <c r="AA65" s="115">
        <v>9</v>
      </c>
      <c r="AB65" s="127">
        <v>11</v>
      </c>
      <c r="AC65" s="127">
        <v>11</v>
      </c>
      <c r="AD65" s="127">
        <v>25</v>
      </c>
      <c r="AE65" s="127">
        <v>15</v>
      </c>
      <c r="AF65" s="127">
        <v>19</v>
      </c>
      <c r="AG65" s="127">
        <v>30</v>
      </c>
      <c r="AH65" s="115">
        <v>15</v>
      </c>
      <c r="AI65" s="115">
        <v>15</v>
      </c>
      <c r="AJ65" s="115">
        <v>16</v>
      </c>
      <c r="AK65" s="115">
        <v>17</v>
      </c>
      <c r="AL65" s="127">
        <v>10</v>
      </c>
      <c r="AM65" s="127">
        <v>11</v>
      </c>
      <c r="AN65" s="115">
        <v>22</v>
      </c>
      <c r="AO65" s="115">
        <v>23</v>
      </c>
      <c r="AP65" s="127">
        <v>17</v>
      </c>
      <c r="AQ65" s="127">
        <v>14</v>
      </c>
      <c r="AR65" s="127">
        <v>19</v>
      </c>
      <c r="AS65" s="127">
        <v>17</v>
      </c>
      <c r="AT65" s="115">
        <v>38</v>
      </c>
      <c r="AU65" s="115">
        <v>38</v>
      </c>
      <c r="AV65" s="127">
        <v>12</v>
      </c>
      <c r="AW65" s="127">
        <v>12</v>
      </c>
      <c r="AX65" s="127">
        <v>11</v>
      </c>
      <c r="AY65" s="127">
        <v>9</v>
      </c>
      <c r="AZ65" s="115">
        <v>15</v>
      </c>
      <c r="BA65" s="115">
        <v>16</v>
      </c>
      <c r="BB65" s="127">
        <v>8</v>
      </c>
      <c r="BC65" s="127">
        <v>10</v>
      </c>
      <c r="BD65" s="127">
        <v>10</v>
      </c>
      <c r="BE65" s="127">
        <v>8</v>
      </c>
      <c r="BF65" s="127">
        <v>10</v>
      </c>
      <c r="BG65" s="127">
        <v>10</v>
      </c>
      <c r="BH65" s="127">
        <v>12</v>
      </c>
      <c r="BI65" s="115">
        <v>23</v>
      </c>
      <c r="BJ65" s="115">
        <v>23</v>
      </c>
      <c r="BK65" s="127">
        <v>15</v>
      </c>
      <c r="BL65" s="127">
        <v>10</v>
      </c>
      <c r="BM65" s="127">
        <v>12</v>
      </c>
      <c r="BN65" s="127">
        <v>12</v>
      </c>
      <c r="BO65" s="127">
        <v>17</v>
      </c>
      <c r="BP65" s="127">
        <v>8</v>
      </c>
      <c r="BQ65" s="127">
        <v>13</v>
      </c>
      <c r="BR65" s="127">
        <v>22</v>
      </c>
      <c r="BS65" s="127">
        <v>20</v>
      </c>
      <c r="BT65" s="127">
        <v>13</v>
      </c>
      <c r="BU65" s="127">
        <v>12</v>
      </c>
      <c r="BV65" s="127">
        <v>11</v>
      </c>
      <c r="BW65" s="127">
        <v>13</v>
      </c>
      <c r="BX65" s="127">
        <v>10</v>
      </c>
      <c r="BY65" s="127">
        <v>11</v>
      </c>
      <c r="BZ65" s="127">
        <v>12</v>
      </c>
      <c r="CA65" s="127">
        <v>12</v>
      </c>
      <c r="CB65" s="71" t="s">
        <v>0</v>
      </c>
      <c r="CC65" s="71" t="s">
        <v>0</v>
      </c>
      <c r="CD65" s="71" t="s">
        <v>0</v>
      </c>
      <c r="CE65" s="71" t="s">
        <v>0</v>
      </c>
      <c r="CF65" s="71" t="s">
        <v>0</v>
      </c>
      <c r="CG65" s="71" t="s">
        <v>0</v>
      </c>
      <c r="CH65" s="71" t="s">
        <v>0</v>
      </c>
      <c r="CI65" s="71" t="s">
        <v>0</v>
      </c>
      <c r="CJ65" s="71" t="s">
        <v>0</v>
      </c>
      <c r="CK65" s="71" t="s">
        <v>0</v>
      </c>
      <c r="CL65" s="71" t="s">
        <v>0</v>
      </c>
      <c r="CM65" s="71" t="s">
        <v>0</v>
      </c>
      <c r="CN65" s="71" t="s">
        <v>0</v>
      </c>
      <c r="CO65" s="71" t="s">
        <v>0</v>
      </c>
      <c r="CP65" s="71" t="s">
        <v>0</v>
      </c>
      <c r="CQ65" s="71" t="s">
        <v>0</v>
      </c>
      <c r="CR65" s="71" t="s">
        <v>0</v>
      </c>
      <c r="CS65" s="71" t="s">
        <v>0</v>
      </c>
      <c r="CT65" s="71" t="s">
        <v>0</v>
      </c>
      <c r="CU65" s="71" t="s">
        <v>0</v>
      </c>
      <c r="CV65" s="71" t="s">
        <v>0</v>
      </c>
      <c r="CW65" s="71" t="s">
        <v>0</v>
      </c>
      <c r="CX65" s="71" t="s">
        <v>0</v>
      </c>
      <c r="CY65" s="71" t="s">
        <v>0</v>
      </c>
      <c r="CZ65" s="71" t="s">
        <v>0</v>
      </c>
      <c r="DA65" s="71" t="s">
        <v>0</v>
      </c>
      <c r="DB65" s="71" t="s">
        <v>0</v>
      </c>
      <c r="DC65" s="71" t="s">
        <v>0</v>
      </c>
      <c r="DD65" s="71" t="s">
        <v>0</v>
      </c>
      <c r="DE65" s="71" t="s">
        <v>0</v>
      </c>
      <c r="DF65" s="71" t="s">
        <v>0</v>
      </c>
      <c r="DG65" s="71" t="s">
        <v>0</v>
      </c>
      <c r="DH65" s="71" t="s">
        <v>0</v>
      </c>
      <c r="DI65" s="71" t="s">
        <v>0</v>
      </c>
      <c r="DJ65" s="71" t="s">
        <v>0</v>
      </c>
      <c r="DK65" s="71" t="s">
        <v>0</v>
      </c>
      <c r="DL65" s="71" t="s">
        <v>0</v>
      </c>
      <c r="DM65" s="71" t="s">
        <v>0</v>
      </c>
      <c r="DN65" s="71" t="s">
        <v>0</v>
      </c>
      <c r="DO65" s="71" t="s">
        <v>0</v>
      </c>
      <c r="DP65" s="71" t="s">
        <v>0</v>
      </c>
      <c r="DQ65" s="71" t="s">
        <v>0</v>
      </c>
      <c r="DR65" s="71" t="s">
        <v>0</v>
      </c>
      <c r="DS65" s="71" t="s">
        <v>0</v>
      </c>
      <c r="DT65" s="144">
        <f>(2.71828^(-492.8857+59.0795*K65+7.224*L65))/(1+(2.71828^(-492.8857+59.0795*K65+7.224*L65)))</f>
        <v>1</v>
      </c>
      <c r="DU65" s="40">
        <f>COUNTIF($M65,"=13")+COUNTIF($N65,"=21")+COUNTIF($O65,"=14")+COUNTIF($P65,"=11")+COUNTIF($Q65,"=11")+COUNTIF($R65,"=14")+COUNTIF($S65,"=12")+COUNTIF($T65,"=12")+COUNTIF($U65,"=12")+COUNTIF($V65,"=13")+COUNTIF($W65,"=13")+COUNTIF($X65,"=16")</f>
        <v>11</v>
      </c>
      <c r="DV65" s="40">
        <f>COUNTIF($Y65,"=17")+COUNTIF($Z65,"=9")+COUNTIF($AA65,"=9")+COUNTIF($AB65,"=11")+COUNTIF($AC65,"=11")+COUNTIF($AD65,"=25")+COUNTIF($AE65,"=15")+COUNTIF($AF65,"=19")+COUNTIF($AG65,"=30")+COUNTIF($AH65,"=15")+COUNTIF($AI65,"=15")+COUNTIF($AJ65,"=16")+COUNTIF($AK65,"=17")</f>
        <v>13</v>
      </c>
      <c r="DW65" s="40">
        <f>COUNTIF($AL65,"=11")+COUNTIF($AM65,"=11")+COUNTIF($AN65,"=22")+COUNTIF($AO65,"=23")+COUNTIF($AP65,"=17")+COUNTIF($AQ65,"=14")+COUNTIF($AR65,"=19")+COUNTIF($AS65,"=17")+COUNTIF($AV65,"=12")+COUNTIF($AW65,"=12")</f>
        <v>9</v>
      </c>
      <c r="DX65" s="40">
        <f>COUNTIF($AX65,"=11")+COUNTIF($AY65,"=9")+COUNTIF($AZ65,"=15")+COUNTIF($BA65,"=16")+COUNTIF($BB65,"=8")+COUNTIF($BC65,"=10")+COUNTIF($BD65,"=10")+COUNTIF($BE65,"=8")+COUNTIF($BF65,"=10")+COUNTIF($BG65,"=10")</f>
        <v>10</v>
      </c>
      <c r="DY65" s="40">
        <f>COUNTIF($BH65,"=12")+COUNTIF($BI65,"=23")+COUNTIF($BJ65,"=23")+COUNTIF($BK65,"=15")+COUNTIF($BL65,"=10")+COUNTIF($BM65,"=12")+COUNTIF($BN65,"=12")+COUNTIF($BO65,"=16")+COUNTIF($BP65,"=8")+COUNTIF($BQ65,"=12")+COUNTIF($BR65,"=22")+COUNTIF($BS65,"=20")+COUNTIF($BT65,"=13")</f>
        <v>11</v>
      </c>
      <c r="DZ65" s="40">
        <f>COUNTIF($BU65,"=12")+COUNTIF($BV65,"=11")+COUNTIF($BW65,"=13")+COUNTIF($BX65,"=10")+COUNTIF($BY65,"=11")+COUNTIF($BZ65,"=12")+COUNTIF($CA65,"=12")</f>
        <v>7</v>
      </c>
      <c r="EA65" s="2" t="s">
        <v>404</v>
      </c>
      <c r="EB65" s="20" t="s">
        <v>405</v>
      </c>
      <c r="EC65" s="51"/>
      <c r="ED65" s="52"/>
    </row>
    <row r="66" spans="1:134" s="13" customFormat="1" ht="15.95" customHeight="1" x14ac:dyDescent="0.25">
      <c r="A66" s="133" t="s">
        <v>406</v>
      </c>
      <c r="B66" s="2" t="s">
        <v>22</v>
      </c>
      <c r="C66" s="2" t="s">
        <v>166</v>
      </c>
      <c r="D66" s="99" t="s">
        <v>31</v>
      </c>
      <c r="E66" s="2" t="s">
        <v>12</v>
      </c>
      <c r="F66" s="2" t="s">
        <v>172</v>
      </c>
      <c r="G66" s="98">
        <v>43739</v>
      </c>
      <c r="H66" s="72" t="s">
        <v>789</v>
      </c>
      <c r="I66" s="2" t="s">
        <v>285</v>
      </c>
      <c r="J66" s="20" t="s">
        <v>797</v>
      </c>
      <c r="K66" s="158">
        <f>+COUNTIF($N66,"&lt;=21")+COUNTIF($AA66,"&lt;=9")+COUNTIF($AJ66,"&lt;=16")+COUNTIF($AN66,"&gt;=22")+COUNTIF($AP66,"&gt;=17")+COUNTIF($AQ66,"&lt;=14")+COUNTIF($AR66,"&gt;=19")+COUNTIF($BK66,"&lt;=15")+COUNTIF($BO66,"&gt;=16")+COUNTIF($BX66,"&lt;=10")</f>
        <v>10</v>
      </c>
      <c r="L66" s="106">
        <f>65-(+DU66+DV66+DW66+DX66+DY66+DZ66)</f>
        <v>4</v>
      </c>
      <c r="M66" s="54">
        <v>13</v>
      </c>
      <c r="N66" s="54">
        <v>21</v>
      </c>
      <c r="O66" s="54">
        <v>14</v>
      </c>
      <c r="P66" s="54">
        <v>11</v>
      </c>
      <c r="Q66" s="114">
        <v>11</v>
      </c>
      <c r="R66" s="114">
        <v>14</v>
      </c>
      <c r="S66" s="54">
        <v>12</v>
      </c>
      <c r="T66" s="54">
        <v>12</v>
      </c>
      <c r="U66" s="54">
        <v>12</v>
      </c>
      <c r="V66" s="54">
        <v>13</v>
      </c>
      <c r="W66" s="54">
        <v>13</v>
      </c>
      <c r="X66" s="54">
        <v>16</v>
      </c>
      <c r="Y66" s="54">
        <v>17</v>
      </c>
      <c r="Z66" s="121">
        <v>9</v>
      </c>
      <c r="AA66" s="121">
        <v>9</v>
      </c>
      <c r="AB66" s="54">
        <v>11</v>
      </c>
      <c r="AC66" s="54">
        <v>11</v>
      </c>
      <c r="AD66" s="54">
        <v>25</v>
      </c>
      <c r="AE66" s="54">
        <v>14</v>
      </c>
      <c r="AF66" s="54">
        <v>19</v>
      </c>
      <c r="AG66" s="54">
        <v>30</v>
      </c>
      <c r="AH66" s="114">
        <v>15</v>
      </c>
      <c r="AI66" s="121">
        <v>15</v>
      </c>
      <c r="AJ66" s="121">
        <v>16</v>
      </c>
      <c r="AK66" s="121">
        <v>17</v>
      </c>
      <c r="AL66" s="54">
        <v>10</v>
      </c>
      <c r="AM66" s="54">
        <v>11</v>
      </c>
      <c r="AN66" s="114">
        <v>22</v>
      </c>
      <c r="AO66" s="114">
        <v>23</v>
      </c>
      <c r="AP66" s="54">
        <v>17</v>
      </c>
      <c r="AQ66" s="54">
        <v>14</v>
      </c>
      <c r="AR66" s="54">
        <v>20</v>
      </c>
      <c r="AS66" s="54">
        <v>17</v>
      </c>
      <c r="AT66" s="121">
        <v>37</v>
      </c>
      <c r="AU66" s="121">
        <v>38</v>
      </c>
      <c r="AV66" s="54">
        <v>12</v>
      </c>
      <c r="AW66" s="54">
        <v>12</v>
      </c>
      <c r="AX66" s="54">
        <v>11</v>
      </c>
      <c r="AY66" s="54">
        <v>8</v>
      </c>
      <c r="AZ66" s="114">
        <v>15</v>
      </c>
      <c r="BA66" s="114">
        <v>16</v>
      </c>
      <c r="BB66" s="54">
        <v>8</v>
      </c>
      <c r="BC66" s="54">
        <v>10</v>
      </c>
      <c r="BD66" s="54">
        <v>10</v>
      </c>
      <c r="BE66" s="54">
        <v>8</v>
      </c>
      <c r="BF66" s="54">
        <v>10</v>
      </c>
      <c r="BG66" s="54">
        <v>10</v>
      </c>
      <c r="BH66" s="54">
        <v>12</v>
      </c>
      <c r="BI66" s="114">
        <v>23</v>
      </c>
      <c r="BJ66" s="114">
        <v>23</v>
      </c>
      <c r="BK66" s="54">
        <v>15</v>
      </c>
      <c r="BL66" s="54">
        <v>10</v>
      </c>
      <c r="BM66" s="54">
        <v>12</v>
      </c>
      <c r="BN66" s="54">
        <v>12</v>
      </c>
      <c r="BO66" s="54">
        <v>16</v>
      </c>
      <c r="BP66" s="54">
        <v>8</v>
      </c>
      <c r="BQ66" s="54">
        <v>12</v>
      </c>
      <c r="BR66" s="54">
        <v>22</v>
      </c>
      <c r="BS66" s="54">
        <v>20</v>
      </c>
      <c r="BT66" s="54">
        <v>13</v>
      </c>
      <c r="BU66" s="54">
        <v>12</v>
      </c>
      <c r="BV66" s="54">
        <v>11</v>
      </c>
      <c r="BW66" s="54">
        <v>13</v>
      </c>
      <c r="BX66" s="54">
        <v>10</v>
      </c>
      <c r="BY66" s="54">
        <v>11</v>
      </c>
      <c r="BZ66" s="54">
        <v>12</v>
      </c>
      <c r="CA66" s="54">
        <v>12</v>
      </c>
      <c r="CB66" s="62">
        <v>35</v>
      </c>
      <c r="CC66" s="62">
        <v>15</v>
      </c>
      <c r="CD66" s="62">
        <v>9</v>
      </c>
      <c r="CE66" s="62">
        <v>16</v>
      </c>
      <c r="CF66" s="62">
        <v>12</v>
      </c>
      <c r="CG66" s="62">
        <v>25</v>
      </c>
      <c r="CH66" s="62">
        <v>26</v>
      </c>
      <c r="CI66" s="62">
        <v>19</v>
      </c>
      <c r="CJ66" s="62">
        <v>12</v>
      </c>
      <c r="CK66" s="62">
        <v>11</v>
      </c>
      <c r="CL66" s="62">
        <v>14</v>
      </c>
      <c r="CM66" s="62">
        <v>12</v>
      </c>
      <c r="CN66" s="62">
        <v>12</v>
      </c>
      <c r="CO66" s="62">
        <v>9</v>
      </c>
      <c r="CP66" s="62">
        <v>13</v>
      </c>
      <c r="CQ66" s="62">
        <v>12</v>
      </c>
      <c r="CR66" s="62">
        <v>10</v>
      </c>
      <c r="CS66" s="62">
        <v>11</v>
      </c>
      <c r="CT66" s="62">
        <v>11</v>
      </c>
      <c r="CU66" s="62">
        <v>30</v>
      </c>
      <c r="CV66" s="62">
        <v>12</v>
      </c>
      <c r="CW66" s="62">
        <v>13</v>
      </c>
      <c r="CX66" s="62">
        <v>24</v>
      </c>
      <c r="CY66" s="62">
        <v>13</v>
      </c>
      <c r="CZ66" s="62">
        <v>10</v>
      </c>
      <c r="DA66" s="62">
        <v>10</v>
      </c>
      <c r="DB66" s="62">
        <v>19</v>
      </c>
      <c r="DC66" s="62">
        <v>15</v>
      </c>
      <c r="DD66" s="62">
        <v>17</v>
      </c>
      <c r="DE66" s="62">
        <v>13</v>
      </c>
      <c r="DF66" s="62">
        <v>25</v>
      </c>
      <c r="DG66" s="62">
        <v>15</v>
      </c>
      <c r="DH66" s="62">
        <v>11</v>
      </c>
      <c r="DI66" s="62">
        <v>15</v>
      </c>
      <c r="DJ66" s="62">
        <v>24</v>
      </c>
      <c r="DK66" s="62">
        <v>12</v>
      </c>
      <c r="DL66" s="62">
        <v>23</v>
      </c>
      <c r="DM66" s="62">
        <v>18</v>
      </c>
      <c r="DN66" s="62">
        <v>10</v>
      </c>
      <c r="DO66" s="62">
        <v>14</v>
      </c>
      <c r="DP66" s="62">
        <v>17</v>
      </c>
      <c r="DQ66" s="62">
        <v>9</v>
      </c>
      <c r="DR66" s="62">
        <v>12</v>
      </c>
      <c r="DS66" s="62">
        <v>11</v>
      </c>
      <c r="DT66" s="144">
        <f>(2.71828^(-492.8857+59.0795*K66+7.224*L66))/(1+(2.71828^(-492.8857+59.0795*K66+7.224*L66)))</f>
        <v>1</v>
      </c>
      <c r="DU66" s="40">
        <f>COUNTIF($M66,"=13")+COUNTIF($N66,"=21")+COUNTIF($O66,"=14")+COUNTIF($P66,"=11")+COUNTIF($Q66,"=11")+COUNTIF($R66,"=14")+COUNTIF($S66,"=12")+COUNTIF($T66,"=12")+COUNTIF($U66,"=12")+COUNTIF($V66,"=13")+COUNTIF($W66,"=13")+COUNTIF($X66,"=16")</f>
        <v>12</v>
      </c>
      <c r="DV66" s="40">
        <f>COUNTIF($Y66,"=17")+COUNTIF($Z66,"=9")+COUNTIF($AA66,"=9")+COUNTIF($AB66,"=11")+COUNTIF($AC66,"=11")+COUNTIF($AD66,"=25")+COUNTIF($AE66,"=15")+COUNTIF($AF66,"=19")+COUNTIF($AG66,"=30")+COUNTIF($AH66,"=15")+COUNTIF($AI66,"=15")+COUNTIF($AJ66,"=16")+COUNTIF($AK66,"=17")</f>
        <v>12</v>
      </c>
      <c r="DW66" s="40">
        <f>COUNTIF($AL66,"=11")+COUNTIF($AM66,"=11")+COUNTIF($AN66,"=22")+COUNTIF($AO66,"=23")+COUNTIF($AP66,"=17")+COUNTIF($AQ66,"=14")+COUNTIF($AR66,"=19")+COUNTIF($AS66,"=17")+COUNTIF($AV66,"=12")+COUNTIF($AW66,"=12")</f>
        <v>8</v>
      </c>
      <c r="DX66" s="40">
        <f>COUNTIF($AX66,"=11")+COUNTIF($AY66,"=9")+COUNTIF($AZ66,"=15")+COUNTIF($BA66,"=16")+COUNTIF($BB66,"=8")+COUNTIF($BC66,"=10")+COUNTIF($BD66,"=10")+COUNTIF($BE66,"=8")+COUNTIF($BF66,"=10")+COUNTIF($BG66,"=10")</f>
        <v>9</v>
      </c>
      <c r="DY66" s="40">
        <f>COUNTIF($BH66,"=12")+COUNTIF($BI66,"=23")+COUNTIF($BJ66,"=23")+COUNTIF($BK66,"=15")+COUNTIF($BL66,"=10")+COUNTIF($BM66,"=12")+COUNTIF($BN66,"=12")+COUNTIF($BO66,"=16")+COUNTIF($BP66,"=8")+COUNTIF($BQ66,"=12")+COUNTIF($BR66,"=22")+COUNTIF($BS66,"=20")+COUNTIF($BT66,"=13")</f>
        <v>13</v>
      </c>
      <c r="DZ66" s="40">
        <f>COUNTIF($BU66,"=12")+COUNTIF($BV66,"=11")+COUNTIF($BW66,"=13")+COUNTIF($BX66,"=10")+COUNTIF($BY66,"=11")+COUNTIF($BZ66,"=12")+COUNTIF($CA66,"=12")</f>
        <v>7</v>
      </c>
      <c r="EA66" s="2" t="s">
        <v>407</v>
      </c>
      <c r="EB66" s="2" t="s">
        <v>408</v>
      </c>
      <c r="EC66" s="51"/>
      <c r="ED66" s="52"/>
    </row>
    <row r="67" spans="1:134" s="13" customFormat="1" ht="15.95" customHeight="1" x14ac:dyDescent="0.25">
      <c r="A67" s="72">
        <v>9621</v>
      </c>
      <c r="B67" s="32" t="s">
        <v>100</v>
      </c>
      <c r="C67" s="72" t="s">
        <v>166</v>
      </c>
      <c r="D67" s="99" t="s">
        <v>31</v>
      </c>
      <c r="E67" s="22" t="s">
        <v>111</v>
      </c>
      <c r="F67" s="2" t="s">
        <v>367</v>
      </c>
      <c r="G67" s="98">
        <v>43739</v>
      </c>
      <c r="H67" s="72" t="s">
        <v>789</v>
      </c>
      <c r="I67" s="20" t="s">
        <v>286</v>
      </c>
      <c r="J67" s="20" t="s">
        <v>797</v>
      </c>
      <c r="K67" s="158">
        <f>+COUNTIF($N67,"&lt;=21")+COUNTIF($AA67,"&lt;=9")+COUNTIF($AJ67,"&lt;=16")+COUNTIF($AN67,"&gt;=22")+COUNTIF($AP67,"&gt;=17")+COUNTIF($AQ67,"&lt;=14")+COUNTIF($AR67,"&gt;=19")+COUNTIF($BK67,"&lt;=15")+COUNTIF($BO67,"&gt;=16")+COUNTIF($BX67,"&lt;=10")</f>
        <v>10</v>
      </c>
      <c r="L67" s="106">
        <f>65-(+DU67+DV67+DW67+DX67+DY67+DZ67)</f>
        <v>5</v>
      </c>
      <c r="M67" s="113">
        <v>13</v>
      </c>
      <c r="N67" s="113">
        <v>21</v>
      </c>
      <c r="O67" s="113">
        <v>14</v>
      </c>
      <c r="P67" s="113">
        <v>11</v>
      </c>
      <c r="Q67" s="114">
        <v>11</v>
      </c>
      <c r="R67" s="114">
        <v>14</v>
      </c>
      <c r="S67" s="113">
        <v>12</v>
      </c>
      <c r="T67" s="113">
        <v>12</v>
      </c>
      <c r="U67" s="113">
        <v>12</v>
      </c>
      <c r="V67" s="113">
        <v>13</v>
      </c>
      <c r="W67" s="113">
        <v>13</v>
      </c>
      <c r="X67" s="113">
        <v>16</v>
      </c>
      <c r="Y67" s="113">
        <v>17</v>
      </c>
      <c r="Z67" s="121">
        <v>9</v>
      </c>
      <c r="AA67" s="121">
        <v>9</v>
      </c>
      <c r="AB67" s="113">
        <v>11</v>
      </c>
      <c r="AC67" s="113">
        <v>11</v>
      </c>
      <c r="AD67" s="113">
        <v>25</v>
      </c>
      <c r="AE67" s="113">
        <v>15</v>
      </c>
      <c r="AF67" s="113">
        <v>19</v>
      </c>
      <c r="AG67" s="113">
        <v>29</v>
      </c>
      <c r="AH67" s="114">
        <v>15</v>
      </c>
      <c r="AI67" s="121">
        <v>15</v>
      </c>
      <c r="AJ67" s="121">
        <v>16</v>
      </c>
      <c r="AK67" s="121">
        <v>17</v>
      </c>
      <c r="AL67" s="113">
        <v>10</v>
      </c>
      <c r="AM67" s="113">
        <v>11</v>
      </c>
      <c r="AN67" s="114">
        <v>22</v>
      </c>
      <c r="AO67" s="114">
        <v>23</v>
      </c>
      <c r="AP67" s="113">
        <v>18</v>
      </c>
      <c r="AQ67" s="113">
        <v>14</v>
      </c>
      <c r="AR67" s="113">
        <v>19</v>
      </c>
      <c r="AS67" s="113">
        <v>18</v>
      </c>
      <c r="AT67" s="121">
        <v>39</v>
      </c>
      <c r="AU67" s="121">
        <v>40</v>
      </c>
      <c r="AV67" s="113">
        <v>12</v>
      </c>
      <c r="AW67" s="113">
        <v>12</v>
      </c>
      <c r="AX67" s="113">
        <v>11</v>
      </c>
      <c r="AY67" s="113">
        <v>9</v>
      </c>
      <c r="AZ67" s="114">
        <v>15</v>
      </c>
      <c r="BA67" s="114">
        <v>16</v>
      </c>
      <c r="BB67" s="113">
        <v>8</v>
      </c>
      <c r="BC67" s="113">
        <v>10</v>
      </c>
      <c r="BD67" s="113">
        <v>10</v>
      </c>
      <c r="BE67" s="113">
        <v>8</v>
      </c>
      <c r="BF67" s="113">
        <v>10</v>
      </c>
      <c r="BG67" s="113">
        <v>10</v>
      </c>
      <c r="BH67" s="113">
        <v>12</v>
      </c>
      <c r="BI67" s="114">
        <v>23</v>
      </c>
      <c r="BJ67" s="114">
        <v>23</v>
      </c>
      <c r="BK67" s="113">
        <v>15</v>
      </c>
      <c r="BL67" s="113">
        <v>10</v>
      </c>
      <c r="BM67" s="113">
        <v>12</v>
      </c>
      <c r="BN67" s="113">
        <v>12</v>
      </c>
      <c r="BO67" s="113">
        <v>16</v>
      </c>
      <c r="BP67" s="113">
        <v>8</v>
      </c>
      <c r="BQ67" s="113">
        <v>12</v>
      </c>
      <c r="BR67" s="113">
        <v>23</v>
      </c>
      <c r="BS67" s="113">
        <v>20</v>
      </c>
      <c r="BT67" s="113">
        <v>13</v>
      </c>
      <c r="BU67" s="113">
        <v>12</v>
      </c>
      <c r="BV67" s="113">
        <v>11</v>
      </c>
      <c r="BW67" s="113">
        <v>13</v>
      </c>
      <c r="BX67" s="113">
        <v>10</v>
      </c>
      <c r="BY67" s="113">
        <v>11</v>
      </c>
      <c r="BZ67" s="113">
        <v>12</v>
      </c>
      <c r="CA67" s="113">
        <v>12</v>
      </c>
      <c r="CB67" s="71" t="s">
        <v>0</v>
      </c>
      <c r="CC67" s="71" t="s">
        <v>0</v>
      </c>
      <c r="CD67" s="71" t="s">
        <v>0</v>
      </c>
      <c r="CE67" s="71" t="s">
        <v>0</v>
      </c>
      <c r="CF67" s="71" t="s">
        <v>0</v>
      </c>
      <c r="CG67" s="71" t="s">
        <v>0</v>
      </c>
      <c r="CH67" s="71" t="s">
        <v>0</v>
      </c>
      <c r="CI67" s="71" t="s">
        <v>0</v>
      </c>
      <c r="CJ67" s="71" t="s">
        <v>0</v>
      </c>
      <c r="CK67" s="71" t="s">
        <v>0</v>
      </c>
      <c r="CL67" s="71" t="s">
        <v>0</v>
      </c>
      <c r="CM67" s="71" t="s">
        <v>0</v>
      </c>
      <c r="CN67" s="71" t="s">
        <v>0</v>
      </c>
      <c r="CO67" s="71" t="s">
        <v>0</v>
      </c>
      <c r="CP67" s="71" t="s">
        <v>0</v>
      </c>
      <c r="CQ67" s="71" t="s">
        <v>0</v>
      </c>
      <c r="CR67" s="71" t="s">
        <v>0</v>
      </c>
      <c r="CS67" s="71" t="s">
        <v>0</v>
      </c>
      <c r="CT67" s="71" t="s">
        <v>0</v>
      </c>
      <c r="CU67" s="71" t="s">
        <v>0</v>
      </c>
      <c r="CV67" s="71" t="s">
        <v>0</v>
      </c>
      <c r="CW67" s="71" t="s">
        <v>0</v>
      </c>
      <c r="CX67" s="71" t="s">
        <v>0</v>
      </c>
      <c r="CY67" s="71" t="s">
        <v>0</v>
      </c>
      <c r="CZ67" s="71" t="s">
        <v>0</v>
      </c>
      <c r="DA67" s="71" t="s">
        <v>0</v>
      </c>
      <c r="DB67" s="71" t="s">
        <v>0</v>
      </c>
      <c r="DC67" s="71" t="s">
        <v>0</v>
      </c>
      <c r="DD67" s="71" t="s">
        <v>0</v>
      </c>
      <c r="DE67" s="71" t="s">
        <v>0</v>
      </c>
      <c r="DF67" s="71" t="s">
        <v>0</v>
      </c>
      <c r="DG67" s="71" t="s">
        <v>0</v>
      </c>
      <c r="DH67" s="71" t="s">
        <v>0</v>
      </c>
      <c r="DI67" s="71" t="s">
        <v>0</v>
      </c>
      <c r="DJ67" s="71" t="s">
        <v>0</v>
      </c>
      <c r="DK67" s="71" t="s">
        <v>0</v>
      </c>
      <c r="DL67" s="71" t="s">
        <v>0</v>
      </c>
      <c r="DM67" s="71" t="s">
        <v>0</v>
      </c>
      <c r="DN67" s="71" t="s">
        <v>0</v>
      </c>
      <c r="DO67" s="71" t="s">
        <v>0</v>
      </c>
      <c r="DP67" s="71" t="s">
        <v>0</v>
      </c>
      <c r="DQ67" s="71" t="s">
        <v>0</v>
      </c>
      <c r="DR67" s="71" t="s">
        <v>0</v>
      </c>
      <c r="DS67" s="71" t="s">
        <v>0</v>
      </c>
      <c r="DT67" s="144">
        <f>(2.71828^(-492.8857+59.0795*K67+7.224*L67))/(1+(2.71828^(-492.8857+59.0795*K67+7.224*L67)))</f>
        <v>1</v>
      </c>
      <c r="DU67" s="40">
        <f>COUNTIF($M67,"=13")+COUNTIF($N67,"=21")+COUNTIF($O67,"=14")+COUNTIF($P67,"=11")+COUNTIF($Q67,"=11")+COUNTIF($R67,"=14")+COUNTIF($S67,"=12")+COUNTIF($T67,"=12")+COUNTIF($U67,"=12")+COUNTIF($V67,"=13")+COUNTIF($W67,"=13")+COUNTIF($X67,"=16")</f>
        <v>12</v>
      </c>
      <c r="DV67" s="40">
        <f>COUNTIF($Y67,"=17")+COUNTIF($Z67,"=9")+COUNTIF($AA67,"=9")+COUNTIF($AB67,"=11")+COUNTIF($AC67,"=11")+COUNTIF($AD67,"=25")+COUNTIF($AE67,"=15")+COUNTIF($AF67,"=19")+COUNTIF($AG67,"=30")+COUNTIF($AH67,"=15")+COUNTIF($AI67,"=15")+COUNTIF($AJ67,"=16")+COUNTIF($AK67,"=17")</f>
        <v>12</v>
      </c>
      <c r="DW67" s="40">
        <f>COUNTIF($AL67,"=11")+COUNTIF($AM67,"=11")+COUNTIF($AN67,"=22")+COUNTIF($AO67,"=23")+COUNTIF($AP67,"=17")+COUNTIF($AQ67,"=14")+COUNTIF($AR67,"=19")+COUNTIF($AS67,"=17")+COUNTIF($AV67,"=12")+COUNTIF($AW67,"=12")</f>
        <v>7</v>
      </c>
      <c r="DX67" s="40">
        <f>COUNTIF($AX67,"=11")+COUNTIF($AY67,"=9")+COUNTIF($AZ67,"=15")+COUNTIF($BA67,"=16")+COUNTIF($BB67,"=8")+COUNTIF($BC67,"=10")+COUNTIF($BD67,"=10")+COUNTIF($BE67,"=8")+COUNTIF($BF67,"=10")+COUNTIF($BG67,"=10")</f>
        <v>10</v>
      </c>
      <c r="DY67" s="40">
        <f>COUNTIF($BH67,"=12")+COUNTIF($BI67,"=23")+COUNTIF($BJ67,"=23")+COUNTIF($BK67,"=15")+COUNTIF($BL67,"=10")+COUNTIF($BM67,"=12")+COUNTIF($BN67,"=12")+COUNTIF($BO67,"=16")+COUNTIF($BP67,"=8")+COUNTIF($BQ67,"=12")+COUNTIF($BR67,"=22")+COUNTIF($BS67,"=20")+COUNTIF($BT67,"=13")</f>
        <v>12</v>
      </c>
      <c r="DZ67" s="40">
        <f>COUNTIF($BU67,"=12")+COUNTIF($BV67,"=11")+COUNTIF($BW67,"=13")+COUNTIF($BX67,"=10")+COUNTIF($BY67,"=11")+COUNTIF($BZ67,"=12")+COUNTIF($CA67,"=12")</f>
        <v>7</v>
      </c>
      <c r="EA67" s="72" t="s">
        <v>100</v>
      </c>
      <c r="EB67" s="72" t="s">
        <v>0</v>
      </c>
      <c r="EC67" s="51"/>
      <c r="ED67" s="33"/>
    </row>
    <row r="68" spans="1:134" s="97" customFormat="1" ht="15.95" customHeight="1" x14ac:dyDescent="0.25">
      <c r="A68" s="72">
        <v>41770</v>
      </c>
      <c r="B68" s="32" t="s">
        <v>100</v>
      </c>
      <c r="C68" s="52" t="s">
        <v>166</v>
      </c>
      <c r="D68" s="99" t="s">
        <v>31</v>
      </c>
      <c r="E68" s="72" t="s">
        <v>12</v>
      </c>
      <c r="F68" s="72" t="s">
        <v>43</v>
      </c>
      <c r="G68" s="162">
        <v>43739</v>
      </c>
      <c r="H68" s="72" t="s">
        <v>789</v>
      </c>
      <c r="I68" s="20" t="s">
        <v>286</v>
      </c>
      <c r="J68" s="20" t="s">
        <v>797</v>
      </c>
      <c r="K68" s="158">
        <f>+COUNTIF($N68,"&lt;=21")+COUNTIF($AA68,"&lt;=9")+COUNTIF($AJ68,"&lt;=16")+COUNTIF($AN68,"&gt;=22")+COUNTIF($AP68,"&gt;=17")+COUNTIF($AQ68,"&lt;=14")+COUNTIF($AR68,"&gt;=19")+COUNTIF($BK68,"&lt;=15")+COUNTIF($BO68,"&gt;=16")+COUNTIF($BX68,"&lt;=10")</f>
        <v>10</v>
      </c>
      <c r="L68" s="106">
        <f>65-(+DU68+DV68+DW68+DX68+DY68+DZ68)</f>
        <v>5</v>
      </c>
      <c r="M68" s="113">
        <v>13</v>
      </c>
      <c r="N68" s="113">
        <v>21</v>
      </c>
      <c r="O68" s="113">
        <v>14</v>
      </c>
      <c r="P68" s="113">
        <v>11</v>
      </c>
      <c r="Q68" s="114">
        <v>11</v>
      </c>
      <c r="R68" s="114">
        <v>14</v>
      </c>
      <c r="S68" s="113">
        <v>12</v>
      </c>
      <c r="T68" s="113">
        <v>12</v>
      </c>
      <c r="U68" s="113">
        <v>12</v>
      </c>
      <c r="V68" s="113">
        <v>13</v>
      </c>
      <c r="W68" s="113">
        <v>13</v>
      </c>
      <c r="X68" s="113">
        <v>16</v>
      </c>
      <c r="Y68" s="113">
        <v>17</v>
      </c>
      <c r="Z68" s="121">
        <v>9</v>
      </c>
      <c r="AA68" s="121">
        <v>9</v>
      </c>
      <c r="AB68" s="113">
        <v>11</v>
      </c>
      <c r="AC68" s="113">
        <v>11</v>
      </c>
      <c r="AD68" s="113">
        <v>25</v>
      </c>
      <c r="AE68" s="113">
        <v>15</v>
      </c>
      <c r="AF68" s="113">
        <v>19</v>
      </c>
      <c r="AG68" s="113">
        <v>32</v>
      </c>
      <c r="AH68" s="121">
        <v>15</v>
      </c>
      <c r="AI68" s="121">
        <v>15</v>
      </c>
      <c r="AJ68" s="121">
        <v>16</v>
      </c>
      <c r="AK68" s="121">
        <v>17</v>
      </c>
      <c r="AL68" s="113">
        <v>10</v>
      </c>
      <c r="AM68" s="113">
        <v>11</v>
      </c>
      <c r="AN68" s="114">
        <v>22</v>
      </c>
      <c r="AO68" s="114">
        <v>23</v>
      </c>
      <c r="AP68" s="113">
        <v>18</v>
      </c>
      <c r="AQ68" s="113">
        <v>14</v>
      </c>
      <c r="AR68" s="113">
        <v>19</v>
      </c>
      <c r="AS68" s="113">
        <v>18</v>
      </c>
      <c r="AT68" s="121">
        <v>38</v>
      </c>
      <c r="AU68" s="121">
        <v>39</v>
      </c>
      <c r="AV68" s="113">
        <v>12</v>
      </c>
      <c r="AW68" s="113">
        <v>12</v>
      </c>
      <c r="AX68" s="113">
        <v>11</v>
      </c>
      <c r="AY68" s="113">
        <v>9</v>
      </c>
      <c r="AZ68" s="114">
        <v>15</v>
      </c>
      <c r="BA68" s="114">
        <v>16</v>
      </c>
      <c r="BB68" s="113">
        <v>8</v>
      </c>
      <c r="BC68" s="113">
        <v>10</v>
      </c>
      <c r="BD68" s="113">
        <v>10</v>
      </c>
      <c r="BE68" s="113">
        <v>8</v>
      </c>
      <c r="BF68" s="113">
        <v>10</v>
      </c>
      <c r="BG68" s="113">
        <v>10</v>
      </c>
      <c r="BH68" s="113">
        <v>12</v>
      </c>
      <c r="BI68" s="114">
        <v>23</v>
      </c>
      <c r="BJ68" s="114">
        <v>23</v>
      </c>
      <c r="BK68" s="113">
        <v>15</v>
      </c>
      <c r="BL68" s="113">
        <v>10</v>
      </c>
      <c r="BM68" s="113">
        <v>12</v>
      </c>
      <c r="BN68" s="113">
        <v>12</v>
      </c>
      <c r="BO68" s="113">
        <v>16</v>
      </c>
      <c r="BP68" s="113">
        <v>8</v>
      </c>
      <c r="BQ68" s="113">
        <v>12</v>
      </c>
      <c r="BR68" s="113">
        <v>23</v>
      </c>
      <c r="BS68" s="113">
        <v>20</v>
      </c>
      <c r="BT68" s="113">
        <v>13</v>
      </c>
      <c r="BU68" s="113">
        <v>12</v>
      </c>
      <c r="BV68" s="113">
        <v>11</v>
      </c>
      <c r="BW68" s="113">
        <v>13</v>
      </c>
      <c r="BX68" s="113">
        <v>10</v>
      </c>
      <c r="BY68" s="113">
        <v>11</v>
      </c>
      <c r="BZ68" s="113">
        <v>12</v>
      </c>
      <c r="CA68" s="113">
        <v>12</v>
      </c>
      <c r="CB68" s="71" t="s">
        <v>0</v>
      </c>
      <c r="CC68" s="71" t="s">
        <v>0</v>
      </c>
      <c r="CD68" s="71" t="s">
        <v>0</v>
      </c>
      <c r="CE68" s="71" t="s">
        <v>0</v>
      </c>
      <c r="CF68" s="71" t="s">
        <v>0</v>
      </c>
      <c r="CG68" s="71" t="s">
        <v>0</v>
      </c>
      <c r="CH68" s="71" t="s">
        <v>0</v>
      </c>
      <c r="CI68" s="71" t="s">
        <v>0</v>
      </c>
      <c r="CJ68" s="71" t="s">
        <v>0</v>
      </c>
      <c r="CK68" s="71" t="s">
        <v>0</v>
      </c>
      <c r="CL68" s="71" t="s">
        <v>0</v>
      </c>
      <c r="CM68" s="71" t="s">
        <v>0</v>
      </c>
      <c r="CN68" s="71" t="s">
        <v>0</v>
      </c>
      <c r="CO68" s="71" t="s">
        <v>0</v>
      </c>
      <c r="CP68" s="71" t="s">
        <v>0</v>
      </c>
      <c r="CQ68" s="71" t="s">
        <v>0</v>
      </c>
      <c r="CR68" s="71" t="s">
        <v>0</v>
      </c>
      <c r="CS68" s="71" t="s">
        <v>0</v>
      </c>
      <c r="CT68" s="71" t="s">
        <v>0</v>
      </c>
      <c r="CU68" s="71" t="s">
        <v>0</v>
      </c>
      <c r="CV68" s="71" t="s">
        <v>0</v>
      </c>
      <c r="CW68" s="71" t="s">
        <v>0</v>
      </c>
      <c r="CX68" s="71" t="s">
        <v>0</v>
      </c>
      <c r="CY68" s="71" t="s">
        <v>0</v>
      </c>
      <c r="CZ68" s="71" t="s">
        <v>0</v>
      </c>
      <c r="DA68" s="71" t="s">
        <v>0</v>
      </c>
      <c r="DB68" s="71" t="s">
        <v>0</v>
      </c>
      <c r="DC68" s="71" t="s">
        <v>0</v>
      </c>
      <c r="DD68" s="71" t="s">
        <v>0</v>
      </c>
      <c r="DE68" s="71" t="s">
        <v>0</v>
      </c>
      <c r="DF68" s="71" t="s">
        <v>0</v>
      </c>
      <c r="DG68" s="71" t="s">
        <v>0</v>
      </c>
      <c r="DH68" s="71" t="s">
        <v>0</v>
      </c>
      <c r="DI68" s="71" t="s">
        <v>0</v>
      </c>
      <c r="DJ68" s="71" t="s">
        <v>0</v>
      </c>
      <c r="DK68" s="71" t="s">
        <v>0</v>
      </c>
      <c r="DL68" s="71" t="s">
        <v>0</v>
      </c>
      <c r="DM68" s="71" t="s">
        <v>0</v>
      </c>
      <c r="DN68" s="71" t="s">
        <v>0</v>
      </c>
      <c r="DO68" s="71" t="s">
        <v>0</v>
      </c>
      <c r="DP68" s="71" t="s">
        <v>0</v>
      </c>
      <c r="DQ68" s="71" t="s">
        <v>0</v>
      </c>
      <c r="DR68" s="71" t="s">
        <v>0</v>
      </c>
      <c r="DS68" s="71" t="s">
        <v>0</v>
      </c>
      <c r="DT68" s="144">
        <f>(2.71828^(-492.8857+59.0795*K68+7.224*L68))/(1+(2.71828^(-492.8857+59.0795*K68+7.224*L68)))</f>
        <v>1</v>
      </c>
      <c r="DU68" s="40">
        <f>COUNTIF($M68,"=13")+COUNTIF($N68,"=21")+COUNTIF($O68,"=14")+COUNTIF($P68,"=11")+COUNTIF($Q68,"=11")+COUNTIF($R68,"=14")+COUNTIF($S68,"=12")+COUNTIF($T68,"=12")+COUNTIF($U68,"=12")+COUNTIF($V68,"=13")+COUNTIF($W68,"=13")+COUNTIF($X68,"=16")</f>
        <v>12</v>
      </c>
      <c r="DV68" s="40">
        <f>COUNTIF($Y68,"=17")+COUNTIF($Z68,"=9")+COUNTIF($AA68,"=9")+COUNTIF($AB68,"=11")+COUNTIF($AC68,"=11")+COUNTIF($AD68,"=25")+COUNTIF($AE68,"=15")+COUNTIF($AF68,"=19")+COUNTIF($AG68,"=30")+COUNTIF($AH68,"=15")+COUNTIF($AI68,"=15")+COUNTIF($AJ68,"=16")+COUNTIF($AK68,"=17")</f>
        <v>12</v>
      </c>
      <c r="DW68" s="40">
        <f>COUNTIF($AL68,"=11")+COUNTIF($AM68,"=11")+COUNTIF($AN68,"=22")+COUNTIF($AO68,"=23")+COUNTIF($AP68,"=17")+COUNTIF($AQ68,"=14")+COUNTIF($AR68,"=19")+COUNTIF($AS68,"=17")+COUNTIF($AV68,"=12")+COUNTIF($AW68,"=12")</f>
        <v>7</v>
      </c>
      <c r="DX68" s="40">
        <f>COUNTIF($AX68,"=11")+COUNTIF($AY68,"=9")+COUNTIF($AZ68,"=15")+COUNTIF($BA68,"=16")+COUNTIF($BB68,"=8")+COUNTIF($BC68,"=10")+COUNTIF($BD68,"=10")+COUNTIF($BE68,"=8")+COUNTIF($BF68,"=10")+COUNTIF($BG68,"=10")</f>
        <v>10</v>
      </c>
      <c r="DY68" s="40">
        <f>COUNTIF($BH68,"=12")+COUNTIF($BI68,"=23")+COUNTIF($BJ68,"=23")+COUNTIF($BK68,"=15")+COUNTIF($BL68,"=10")+COUNTIF($BM68,"=12")+COUNTIF($BN68,"=12")+COUNTIF($BO68,"=16")+COUNTIF($BP68,"=8")+COUNTIF($BQ68,"=12")+COUNTIF($BR68,"=22")+COUNTIF($BS68,"=20")+COUNTIF($BT68,"=13")</f>
        <v>12</v>
      </c>
      <c r="DZ68" s="40">
        <f>COUNTIF($BU68,"=12")+COUNTIF($BV68,"=11")+COUNTIF($BW68,"=13")+COUNTIF($BX68,"=10")+COUNTIF($BY68,"=11")+COUNTIF($BZ68,"=12")+COUNTIF($CA68,"=12")</f>
        <v>7</v>
      </c>
      <c r="EA68" s="72" t="s">
        <v>100</v>
      </c>
      <c r="EB68" s="72" t="s">
        <v>409</v>
      </c>
      <c r="EC68" s="51"/>
      <c r="ED68" s="52"/>
    </row>
    <row r="69" spans="1:134" s="13" customFormat="1" ht="15.95" customHeight="1" x14ac:dyDescent="0.25">
      <c r="A69" s="20">
        <v>73755</v>
      </c>
      <c r="B69" s="2" t="s">
        <v>100</v>
      </c>
      <c r="C69" s="2" t="s">
        <v>410</v>
      </c>
      <c r="D69" s="99" t="s">
        <v>238</v>
      </c>
      <c r="E69" s="43" t="s">
        <v>12</v>
      </c>
      <c r="F69" s="2" t="s">
        <v>718</v>
      </c>
      <c r="G69" s="120">
        <v>43739</v>
      </c>
      <c r="H69" s="72" t="s">
        <v>789</v>
      </c>
      <c r="I69" s="20" t="s">
        <v>286</v>
      </c>
      <c r="J69" s="20" t="s">
        <v>797</v>
      </c>
      <c r="K69" s="158">
        <f>+COUNTIF($N69,"&lt;=21")+COUNTIF($AA69,"&lt;=9")+COUNTIF($AJ69,"&lt;=16")+COUNTIF($AN69,"&gt;=22")+COUNTIF($AP69,"&gt;=17")+COUNTIF($AQ69,"&lt;=14")+COUNTIF($AR69,"&gt;=19")+COUNTIF($BK69,"&lt;=15")+COUNTIF($BO69,"&gt;=16")+COUNTIF($BX69,"&lt;=10")</f>
        <v>10</v>
      </c>
      <c r="L69" s="106">
        <f>65-(+DU69+DV69+DW69+DX69+DY69+DZ69)</f>
        <v>5</v>
      </c>
      <c r="M69" s="54">
        <v>13</v>
      </c>
      <c r="N69" s="129">
        <v>21</v>
      </c>
      <c r="O69" s="54">
        <v>14</v>
      </c>
      <c r="P69" s="54">
        <v>12</v>
      </c>
      <c r="Q69" s="114">
        <v>11</v>
      </c>
      <c r="R69" s="114">
        <v>14</v>
      </c>
      <c r="S69" s="54">
        <v>12</v>
      </c>
      <c r="T69" s="54">
        <v>12</v>
      </c>
      <c r="U69" s="54">
        <v>12</v>
      </c>
      <c r="V69" s="54">
        <v>13</v>
      </c>
      <c r="W69" s="54">
        <v>13</v>
      </c>
      <c r="X69" s="54">
        <v>16</v>
      </c>
      <c r="Y69" s="54">
        <v>17</v>
      </c>
      <c r="Z69" s="121">
        <v>9</v>
      </c>
      <c r="AA69" s="121">
        <v>9</v>
      </c>
      <c r="AB69" s="54">
        <v>11</v>
      </c>
      <c r="AC69" s="54">
        <v>11</v>
      </c>
      <c r="AD69" s="54">
        <v>25</v>
      </c>
      <c r="AE69" s="54">
        <v>15</v>
      </c>
      <c r="AF69" s="54">
        <v>19</v>
      </c>
      <c r="AG69" s="54">
        <v>30</v>
      </c>
      <c r="AH69" s="114">
        <v>15</v>
      </c>
      <c r="AI69" s="121">
        <v>15</v>
      </c>
      <c r="AJ69" s="121">
        <v>16</v>
      </c>
      <c r="AK69" s="121">
        <v>17</v>
      </c>
      <c r="AL69" s="54">
        <v>10</v>
      </c>
      <c r="AM69" s="54">
        <v>11</v>
      </c>
      <c r="AN69" s="114">
        <v>22</v>
      </c>
      <c r="AO69" s="114">
        <v>23</v>
      </c>
      <c r="AP69" s="54">
        <v>18</v>
      </c>
      <c r="AQ69" s="54">
        <v>14</v>
      </c>
      <c r="AR69" s="54">
        <v>19</v>
      </c>
      <c r="AS69" s="54">
        <v>18</v>
      </c>
      <c r="AT69" s="121">
        <v>38</v>
      </c>
      <c r="AU69" s="121">
        <v>40</v>
      </c>
      <c r="AV69" s="54">
        <v>12</v>
      </c>
      <c r="AW69" s="54">
        <v>12</v>
      </c>
      <c r="AX69" s="54">
        <v>11</v>
      </c>
      <c r="AY69" s="54">
        <v>9</v>
      </c>
      <c r="AZ69" s="114">
        <v>15</v>
      </c>
      <c r="BA69" s="114">
        <v>16</v>
      </c>
      <c r="BB69" s="54">
        <v>8</v>
      </c>
      <c r="BC69" s="54">
        <v>10</v>
      </c>
      <c r="BD69" s="54">
        <v>10</v>
      </c>
      <c r="BE69" s="54">
        <v>8</v>
      </c>
      <c r="BF69" s="54">
        <v>10</v>
      </c>
      <c r="BG69" s="54">
        <v>10</v>
      </c>
      <c r="BH69" s="54">
        <v>12</v>
      </c>
      <c r="BI69" s="114">
        <v>23</v>
      </c>
      <c r="BJ69" s="114">
        <v>23</v>
      </c>
      <c r="BK69" s="54">
        <v>15</v>
      </c>
      <c r="BL69" s="54">
        <v>10</v>
      </c>
      <c r="BM69" s="54">
        <v>12</v>
      </c>
      <c r="BN69" s="54">
        <v>12</v>
      </c>
      <c r="BO69" s="54">
        <v>16</v>
      </c>
      <c r="BP69" s="54">
        <v>8</v>
      </c>
      <c r="BQ69" s="54">
        <v>12</v>
      </c>
      <c r="BR69" s="54">
        <v>23</v>
      </c>
      <c r="BS69" s="54">
        <v>20</v>
      </c>
      <c r="BT69" s="54">
        <v>13</v>
      </c>
      <c r="BU69" s="54">
        <v>12</v>
      </c>
      <c r="BV69" s="54">
        <v>11</v>
      </c>
      <c r="BW69" s="54">
        <v>13</v>
      </c>
      <c r="BX69" s="54">
        <v>10</v>
      </c>
      <c r="BY69" s="54">
        <v>11</v>
      </c>
      <c r="BZ69" s="54">
        <v>12</v>
      </c>
      <c r="CA69" s="54">
        <v>12</v>
      </c>
      <c r="CB69" s="71" t="s">
        <v>0</v>
      </c>
      <c r="CC69" s="71" t="s">
        <v>0</v>
      </c>
      <c r="CD69" s="71" t="s">
        <v>0</v>
      </c>
      <c r="CE69" s="71" t="s">
        <v>0</v>
      </c>
      <c r="CF69" s="71" t="s">
        <v>0</v>
      </c>
      <c r="CG69" s="71" t="s">
        <v>0</v>
      </c>
      <c r="CH69" s="71" t="s">
        <v>0</v>
      </c>
      <c r="CI69" s="71" t="s">
        <v>0</v>
      </c>
      <c r="CJ69" s="71" t="s">
        <v>0</v>
      </c>
      <c r="CK69" s="71" t="s">
        <v>0</v>
      </c>
      <c r="CL69" s="71" t="s">
        <v>0</v>
      </c>
      <c r="CM69" s="71" t="s">
        <v>0</v>
      </c>
      <c r="CN69" s="71" t="s">
        <v>0</v>
      </c>
      <c r="CO69" s="71" t="s">
        <v>0</v>
      </c>
      <c r="CP69" s="71" t="s">
        <v>0</v>
      </c>
      <c r="CQ69" s="71" t="s">
        <v>0</v>
      </c>
      <c r="CR69" s="71" t="s">
        <v>0</v>
      </c>
      <c r="CS69" s="71" t="s">
        <v>0</v>
      </c>
      <c r="CT69" s="71" t="s">
        <v>0</v>
      </c>
      <c r="CU69" s="71" t="s">
        <v>0</v>
      </c>
      <c r="CV69" s="71" t="s">
        <v>0</v>
      </c>
      <c r="CW69" s="71" t="s">
        <v>0</v>
      </c>
      <c r="CX69" s="71" t="s">
        <v>0</v>
      </c>
      <c r="CY69" s="71" t="s">
        <v>0</v>
      </c>
      <c r="CZ69" s="71" t="s">
        <v>0</v>
      </c>
      <c r="DA69" s="71" t="s">
        <v>0</v>
      </c>
      <c r="DB69" s="71" t="s">
        <v>0</v>
      </c>
      <c r="DC69" s="71" t="s">
        <v>0</v>
      </c>
      <c r="DD69" s="71" t="s">
        <v>0</v>
      </c>
      <c r="DE69" s="71" t="s">
        <v>0</v>
      </c>
      <c r="DF69" s="71" t="s">
        <v>0</v>
      </c>
      <c r="DG69" s="71" t="s">
        <v>0</v>
      </c>
      <c r="DH69" s="71" t="s">
        <v>0</v>
      </c>
      <c r="DI69" s="71" t="s">
        <v>0</v>
      </c>
      <c r="DJ69" s="71" t="s">
        <v>0</v>
      </c>
      <c r="DK69" s="71" t="s">
        <v>0</v>
      </c>
      <c r="DL69" s="71" t="s">
        <v>0</v>
      </c>
      <c r="DM69" s="71" t="s">
        <v>0</v>
      </c>
      <c r="DN69" s="71" t="s">
        <v>0</v>
      </c>
      <c r="DO69" s="71" t="s">
        <v>0</v>
      </c>
      <c r="DP69" s="71" t="s">
        <v>0</v>
      </c>
      <c r="DQ69" s="71" t="s">
        <v>0</v>
      </c>
      <c r="DR69" s="71" t="s">
        <v>0</v>
      </c>
      <c r="DS69" s="71" t="s">
        <v>0</v>
      </c>
      <c r="DT69" s="144">
        <f>(2.71828^(-492.8857+59.0795*K69+7.224*L69))/(1+(2.71828^(-492.8857+59.0795*K69+7.224*L69)))</f>
        <v>1</v>
      </c>
      <c r="DU69" s="40">
        <f>COUNTIF($M69,"=13")+COUNTIF($N69,"=21")+COUNTIF($O69,"=14")+COUNTIF($P69,"=11")+COUNTIF($Q69,"=11")+COUNTIF($R69,"=14")+COUNTIF($S69,"=12")+COUNTIF($T69,"=12")+COUNTIF($U69,"=12")+COUNTIF($V69,"=13")+COUNTIF($W69,"=13")+COUNTIF($X69,"=16")</f>
        <v>11</v>
      </c>
      <c r="DV69" s="40">
        <f>COUNTIF($Y69,"=17")+COUNTIF($Z69,"=9")+COUNTIF($AA69,"=9")+COUNTIF($AB69,"=11")+COUNTIF($AC69,"=11")+COUNTIF($AD69,"=25")+COUNTIF($AE69,"=15")+COUNTIF($AF69,"=19")+COUNTIF($AG69,"=30")+COUNTIF($AH69,"=15")+COUNTIF($AI69,"=15")+COUNTIF($AJ69,"=16")+COUNTIF($AK69,"=17")</f>
        <v>13</v>
      </c>
      <c r="DW69" s="40">
        <f>COUNTIF($AL69,"=11")+COUNTIF($AM69,"=11")+COUNTIF($AN69,"=22")+COUNTIF($AO69,"=23")+COUNTIF($AP69,"=17")+COUNTIF($AQ69,"=14")+COUNTIF($AR69,"=19")+COUNTIF($AS69,"=17")+COUNTIF($AV69,"=12")+COUNTIF($AW69,"=12")</f>
        <v>7</v>
      </c>
      <c r="DX69" s="40">
        <f>COUNTIF($AX69,"=11")+COUNTIF($AY69,"=9")+COUNTIF($AZ69,"=15")+COUNTIF($BA69,"=16")+COUNTIF($BB69,"=8")+COUNTIF($BC69,"=10")+COUNTIF($BD69,"=10")+COUNTIF($BE69,"=8")+COUNTIF($BF69,"=10")+COUNTIF($BG69,"=10")</f>
        <v>10</v>
      </c>
      <c r="DY69" s="40">
        <f>COUNTIF($BH69,"=12")+COUNTIF($BI69,"=23")+COUNTIF($BJ69,"=23")+COUNTIF($BK69,"=15")+COUNTIF($BL69,"=10")+COUNTIF($BM69,"=12")+COUNTIF($BN69,"=12")+COUNTIF($BO69,"=16")+COUNTIF($BP69,"=8")+COUNTIF($BQ69,"=12")+COUNTIF($BR69,"=22")+COUNTIF($BS69,"=20")+COUNTIF($BT69,"=13")</f>
        <v>12</v>
      </c>
      <c r="DZ69" s="40">
        <f>COUNTIF($BU69,"=12")+COUNTIF($BV69,"=11")+COUNTIF($BW69,"=13")+COUNTIF($BX69,"=10")+COUNTIF($BY69,"=11")+COUNTIF($BZ69,"=12")+COUNTIF($CA69,"=12")</f>
        <v>7</v>
      </c>
      <c r="EA69" s="2" t="s">
        <v>100</v>
      </c>
      <c r="EB69" s="20" t="s">
        <v>411</v>
      </c>
      <c r="EC69" s="51"/>
      <c r="ED69" s="52"/>
    </row>
    <row r="70" spans="1:134" s="13" customFormat="1" ht="15.95" customHeight="1" x14ac:dyDescent="0.25">
      <c r="A70" s="72">
        <v>85597</v>
      </c>
      <c r="B70" s="26" t="s">
        <v>150</v>
      </c>
      <c r="C70" s="72" t="s">
        <v>166</v>
      </c>
      <c r="D70" s="99" t="s">
        <v>31</v>
      </c>
      <c r="E70" s="72" t="s">
        <v>12</v>
      </c>
      <c r="F70" s="2" t="s">
        <v>150</v>
      </c>
      <c r="G70" s="98">
        <v>43739</v>
      </c>
      <c r="H70" s="72" t="s">
        <v>789</v>
      </c>
      <c r="I70" s="20" t="s">
        <v>286</v>
      </c>
      <c r="J70" s="20" t="s">
        <v>797</v>
      </c>
      <c r="K70" s="158">
        <f>+COUNTIF($N70,"&lt;=21")+COUNTIF($AA70,"&lt;=9")+COUNTIF($AJ70,"&lt;=16")+COUNTIF($AN70,"&gt;=22")+COUNTIF($AP70,"&gt;=17")+COUNTIF($AQ70,"&lt;=14")+COUNTIF($AR70,"&gt;=19")+COUNTIF($BK70,"&lt;=15")+COUNTIF($BO70,"&gt;=16")+COUNTIF($BX70,"&lt;=10")</f>
        <v>10</v>
      </c>
      <c r="L70" s="106">
        <f>65-(+DU70+DV70+DW70+DX70+DY70+DZ70)</f>
        <v>5</v>
      </c>
      <c r="M70" s="113">
        <v>13</v>
      </c>
      <c r="N70" s="113">
        <v>21</v>
      </c>
      <c r="O70" s="113">
        <v>14</v>
      </c>
      <c r="P70" s="113">
        <v>12</v>
      </c>
      <c r="Q70" s="114">
        <v>11</v>
      </c>
      <c r="R70" s="114">
        <v>14</v>
      </c>
      <c r="S70" s="113">
        <v>12</v>
      </c>
      <c r="T70" s="113">
        <v>12</v>
      </c>
      <c r="U70" s="113">
        <v>12</v>
      </c>
      <c r="V70" s="113">
        <v>13</v>
      </c>
      <c r="W70" s="113">
        <v>13</v>
      </c>
      <c r="X70" s="113">
        <v>17</v>
      </c>
      <c r="Y70" s="113">
        <v>17</v>
      </c>
      <c r="Z70" s="121">
        <v>9</v>
      </c>
      <c r="AA70" s="121">
        <v>9</v>
      </c>
      <c r="AB70" s="113">
        <v>11</v>
      </c>
      <c r="AC70" s="113">
        <v>11</v>
      </c>
      <c r="AD70" s="113">
        <v>25</v>
      </c>
      <c r="AE70" s="113">
        <v>15</v>
      </c>
      <c r="AF70" s="113">
        <v>19</v>
      </c>
      <c r="AG70" s="113">
        <v>30</v>
      </c>
      <c r="AH70" s="114">
        <v>15</v>
      </c>
      <c r="AI70" s="121">
        <v>15</v>
      </c>
      <c r="AJ70" s="121">
        <v>16</v>
      </c>
      <c r="AK70" s="121">
        <v>17</v>
      </c>
      <c r="AL70" s="113">
        <v>10</v>
      </c>
      <c r="AM70" s="113">
        <v>11</v>
      </c>
      <c r="AN70" s="121">
        <v>22</v>
      </c>
      <c r="AO70" s="121">
        <v>23</v>
      </c>
      <c r="AP70" s="113">
        <v>17</v>
      </c>
      <c r="AQ70" s="113">
        <v>14</v>
      </c>
      <c r="AR70" s="113">
        <v>19</v>
      </c>
      <c r="AS70" s="113">
        <v>18</v>
      </c>
      <c r="AT70" s="121">
        <v>38</v>
      </c>
      <c r="AU70" s="121">
        <v>39</v>
      </c>
      <c r="AV70" s="113">
        <v>12</v>
      </c>
      <c r="AW70" s="113">
        <v>12</v>
      </c>
      <c r="AX70" s="113">
        <v>11</v>
      </c>
      <c r="AY70" s="113">
        <v>9</v>
      </c>
      <c r="AZ70" s="121">
        <v>15</v>
      </c>
      <c r="BA70" s="121">
        <v>16</v>
      </c>
      <c r="BB70" s="113">
        <v>8</v>
      </c>
      <c r="BC70" s="113">
        <v>10</v>
      </c>
      <c r="BD70" s="113">
        <v>10</v>
      </c>
      <c r="BE70" s="113">
        <v>8</v>
      </c>
      <c r="BF70" s="113">
        <v>10</v>
      </c>
      <c r="BG70" s="113">
        <v>10</v>
      </c>
      <c r="BH70" s="113">
        <v>12</v>
      </c>
      <c r="BI70" s="121">
        <v>23</v>
      </c>
      <c r="BJ70" s="121">
        <v>23</v>
      </c>
      <c r="BK70" s="113">
        <v>15</v>
      </c>
      <c r="BL70" s="113">
        <v>10</v>
      </c>
      <c r="BM70" s="113">
        <v>12</v>
      </c>
      <c r="BN70" s="113">
        <v>12</v>
      </c>
      <c r="BO70" s="113">
        <v>16</v>
      </c>
      <c r="BP70" s="113">
        <v>8</v>
      </c>
      <c r="BQ70" s="113">
        <v>12</v>
      </c>
      <c r="BR70" s="113">
        <v>23</v>
      </c>
      <c r="BS70" s="113">
        <v>20</v>
      </c>
      <c r="BT70" s="113">
        <v>13</v>
      </c>
      <c r="BU70" s="113">
        <v>12</v>
      </c>
      <c r="BV70" s="113">
        <v>11</v>
      </c>
      <c r="BW70" s="113">
        <v>13</v>
      </c>
      <c r="BX70" s="113">
        <v>10</v>
      </c>
      <c r="BY70" s="113">
        <v>11</v>
      </c>
      <c r="BZ70" s="113">
        <v>12</v>
      </c>
      <c r="CA70" s="113">
        <v>12</v>
      </c>
      <c r="CB70" s="71" t="s">
        <v>0</v>
      </c>
      <c r="CC70" s="71" t="s">
        <v>0</v>
      </c>
      <c r="CD70" s="71" t="s">
        <v>0</v>
      </c>
      <c r="CE70" s="71" t="s">
        <v>0</v>
      </c>
      <c r="CF70" s="71" t="s">
        <v>0</v>
      </c>
      <c r="CG70" s="71" t="s">
        <v>0</v>
      </c>
      <c r="CH70" s="71" t="s">
        <v>0</v>
      </c>
      <c r="CI70" s="71" t="s">
        <v>0</v>
      </c>
      <c r="CJ70" s="71" t="s">
        <v>0</v>
      </c>
      <c r="CK70" s="71" t="s">
        <v>0</v>
      </c>
      <c r="CL70" s="71" t="s">
        <v>0</v>
      </c>
      <c r="CM70" s="71" t="s">
        <v>0</v>
      </c>
      <c r="CN70" s="71" t="s">
        <v>0</v>
      </c>
      <c r="CO70" s="71" t="s">
        <v>0</v>
      </c>
      <c r="CP70" s="71" t="s">
        <v>0</v>
      </c>
      <c r="CQ70" s="71" t="s">
        <v>0</v>
      </c>
      <c r="CR70" s="71" t="s">
        <v>0</v>
      </c>
      <c r="CS70" s="71" t="s">
        <v>0</v>
      </c>
      <c r="CT70" s="71" t="s">
        <v>0</v>
      </c>
      <c r="CU70" s="71" t="s">
        <v>0</v>
      </c>
      <c r="CV70" s="71" t="s">
        <v>0</v>
      </c>
      <c r="CW70" s="71" t="s">
        <v>0</v>
      </c>
      <c r="CX70" s="71" t="s">
        <v>0</v>
      </c>
      <c r="CY70" s="71" t="s">
        <v>0</v>
      </c>
      <c r="CZ70" s="71" t="s">
        <v>0</v>
      </c>
      <c r="DA70" s="71" t="s">
        <v>0</v>
      </c>
      <c r="DB70" s="71" t="s">
        <v>0</v>
      </c>
      <c r="DC70" s="71" t="s">
        <v>0</v>
      </c>
      <c r="DD70" s="71" t="s">
        <v>0</v>
      </c>
      <c r="DE70" s="71" t="s">
        <v>0</v>
      </c>
      <c r="DF70" s="71" t="s">
        <v>0</v>
      </c>
      <c r="DG70" s="71" t="s">
        <v>0</v>
      </c>
      <c r="DH70" s="71" t="s">
        <v>0</v>
      </c>
      <c r="DI70" s="71" t="s">
        <v>0</v>
      </c>
      <c r="DJ70" s="71" t="s">
        <v>0</v>
      </c>
      <c r="DK70" s="71" t="s">
        <v>0</v>
      </c>
      <c r="DL70" s="71" t="s">
        <v>0</v>
      </c>
      <c r="DM70" s="71" t="s">
        <v>0</v>
      </c>
      <c r="DN70" s="71" t="s">
        <v>0</v>
      </c>
      <c r="DO70" s="71" t="s">
        <v>0</v>
      </c>
      <c r="DP70" s="71" t="s">
        <v>0</v>
      </c>
      <c r="DQ70" s="71" t="s">
        <v>0</v>
      </c>
      <c r="DR70" s="71" t="s">
        <v>0</v>
      </c>
      <c r="DS70" s="71" t="s">
        <v>0</v>
      </c>
      <c r="DT70" s="144">
        <f>(2.71828^(-492.8857+59.0795*K70+7.224*L70))/(1+(2.71828^(-492.8857+59.0795*K70+7.224*L70)))</f>
        <v>1</v>
      </c>
      <c r="DU70" s="40">
        <f>COUNTIF($M70,"=13")+COUNTIF($N70,"=21")+COUNTIF($O70,"=14")+COUNTIF($P70,"=11")+COUNTIF($Q70,"=11")+COUNTIF($R70,"=14")+COUNTIF($S70,"=12")+COUNTIF($T70,"=12")+COUNTIF($U70,"=12")+COUNTIF($V70,"=13")+COUNTIF($W70,"=13")+COUNTIF($X70,"=16")</f>
        <v>10</v>
      </c>
      <c r="DV70" s="40">
        <f>COUNTIF($Y70,"=17")+COUNTIF($Z70,"=9")+COUNTIF($AA70,"=9")+COUNTIF($AB70,"=11")+COUNTIF($AC70,"=11")+COUNTIF($AD70,"=25")+COUNTIF($AE70,"=15")+COUNTIF($AF70,"=19")+COUNTIF($AG70,"=30")+COUNTIF($AH70,"=15")+COUNTIF($AI70,"=15")+COUNTIF($AJ70,"=16")+COUNTIF($AK70,"=17")</f>
        <v>13</v>
      </c>
      <c r="DW70" s="40">
        <f>COUNTIF($AL70,"=11")+COUNTIF($AM70,"=11")+COUNTIF($AN70,"=22")+COUNTIF($AO70,"=23")+COUNTIF($AP70,"=17")+COUNTIF($AQ70,"=14")+COUNTIF($AR70,"=19")+COUNTIF($AS70,"=17")+COUNTIF($AV70,"=12")+COUNTIF($AW70,"=12")</f>
        <v>8</v>
      </c>
      <c r="DX70" s="40">
        <f>COUNTIF($AX70,"=11")+COUNTIF($AY70,"=9")+COUNTIF($AZ70,"=15")+COUNTIF($BA70,"=16")+COUNTIF($BB70,"=8")+COUNTIF($BC70,"=10")+COUNTIF($BD70,"=10")+COUNTIF($BE70,"=8")+COUNTIF($BF70,"=10")+COUNTIF($BG70,"=10")</f>
        <v>10</v>
      </c>
      <c r="DY70" s="40">
        <f>COUNTIF($BH70,"=12")+COUNTIF($BI70,"=23")+COUNTIF($BJ70,"=23")+COUNTIF($BK70,"=15")+COUNTIF($BL70,"=10")+COUNTIF($BM70,"=12")+COUNTIF($BN70,"=12")+COUNTIF($BO70,"=16")+COUNTIF($BP70,"=8")+COUNTIF($BQ70,"=12")+COUNTIF($BR70,"=22")+COUNTIF($BS70,"=20")+COUNTIF($BT70,"=13")</f>
        <v>12</v>
      </c>
      <c r="DZ70" s="40">
        <f>COUNTIF($BU70,"=12")+COUNTIF($BV70,"=11")+COUNTIF($BW70,"=13")+COUNTIF($BX70,"=10")+COUNTIF($BY70,"=11")+COUNTIF($BZ70,"=12")+COUNTIF($CA70,"=12")</f>
        <v>7</v>
      </c>
      <c r="EA70" s="72" t="s">
        <v>150</v>
      </c>
      <c r="EB70" s="72" t="s">
        <v>412</v>
      </c>
      <c r="EC70" s="51"/>
      <c r="ED70" s="51"/>
    </row>
    <row r="71" spans="1:134" s="13" customFormat="1" ht="15.95" customHeight="1" x14ac:dyDescent="0.25">
      <c r="A71" s="134">
        <v>106646</v>
      </c>
      <c r="B71" s="35" t="s">
        <v>29</v>
      </c>
      <c r="C71" s="2" t="s">
        <v>166</v>
      </c>
      <c r="D71" s="99" t="s">
        <v>31</v>
      </c>
      <c r="E71" s="26" t="s">
        <v>12</v>
      </c>
      <c r="F71" s="117" t="s">
        <v>367</v>
      </c>
      <c r="G71" s="46">
        <v>42402.318055555559</v>
      </c>
      <c r="H71" s="72" t="s">
        <v>789</v>
      </c>
      <c r="I71" s="20" t="s">
        <v>230</v>
      </c>
      <c r="J71" s="20" t="s">
        <v>797</v>
      </c>
      <c r="K71" s="158">
        <f>+COUNTIF($N71,"&lt;=21")+COUNTIF($AA71,"&lt;=9")+COUNTIF($AJ71,"&lt;=16")+COUNTIF($AN71,"&gt;=22")+COUNTIF($AP71,"&gt;=17")+COUNTIF($AQ71,"&lt;=14")+COUNTIF($AR71,"&gt;=19")+COUNTIF($BK71,"&lt;=15")+COUNTIF($BO71,"&gt;=16")+COUNTIF($BX71,"&lt;=10")</f>
        <v>10</v>
      </c>
      <c r="L71" s="106">
        <f>65-(+DU71+DV71+DW71+DX71+DY71+DZ71)</f>
        <v>5</v>
      </c>
      <c r="M71" s="59">
        <v>13</v>
      </c>
      <c r="N71" s="59">
        <v>21</v>
      </c>
      <c r="O71" s="59">
        <v>14</v>
      </c>
      <c r="P71" s="59">
        <v>11</v>
      </c>
      <c r="Q71" s="59">
        <v>11</v>
      </c>
      <c r="R71" s="59">
        <v>14</v>
      </c>
      <c r="S71" s="59">
        <v>12</v>
      </c>
      <c r="T71" s="59">
        <v>12</v>
      </c>
      <c r="U71" s="59">
        <v>12</v>
      </c>
      <c r="V71" s="59">
        <v>13</v>
      </c>
      <c r="W71" s="59">
        <v>13</v>
      </c>
      <c r="X71" s="59">
        <v>16</v>
      </c>
      <c r="Y71" s="59">
        <v>17</v>
      </c>
      <c r="Z71" s="59">
        <v>9</v>
      </c>
      <c r="AA71" s="59">
        <v>9</v>
      </c>
      <c r="AB71" s="59">
        <v>11</v>
      </c>
      <c r="AC71" s="59">
        <v>11</v>
      </c>
      <c r="AD71" s="59">
        <v>25</v>
      </c>
      <c r="AE71" s="59">
        <v>15</v>
      </c>
      <c r="AF71" s="59">
        <v>19</v>
      </c>
      <c r="AG71" s="59">
        <v>30</v>
      </c>
      <c r="AH71" s="59">
        <v>15</v>
      </c>
      <c r="AI71" s="59">
        <v>15</v>
      </c>
      <c r="AJ71" s="59">
        <v>16</v>
      </c>
      <c r="AK71" s="59">
        <v>17</v>
      </c>
      <c r="AL71" s="59">
        <v>10</v>
      </c>
      <c r="AM71" s="45">
        <v>11</v>
      </c>
      <c r="AN71" s="59">
        <v>22</v>
      </c>
      <c r="AO71" s="59">
        <v>23</v>
      </c>
      <c r="AP71" s="59">
        <v>18</v>
      </c>
      <c r="AQ71" s="59">
        <v>14</v>
      </c>
      <c r="AR71" s="59">
        <v>19</v>
      </c>
      <c r="AS71" s="59">
        <v>18</v>
      </c>
      <c r="AT71" s="59">
        <v>37</v>
      </c>
      <c r="AU71" s="59">
        <v>39</v>
      </c>
      <c r="AV71" s="45">
        <v>12</v>
      </c>
      <c r="AW71" s="59">
        <v>12</v>
      </c>
      <c r="AX71" s="59">
        <v>11</v>
      </c>
      <c r="AY71" s="59">
        <v>9</v>
      </c>
      <c r="AZ71" s="59">
        <v>15</v>
      </c>
      <c r="BA71" s="59">
        <v>16</v>
      </c>
      <c r="BB71" s="59">
        <v>8</v>
      </c>
      <c r="BC71" s="59">
        <v>10</v>
      </c>
      <c r="BD71" s="59">
        <v>10</v>
      </c>
      <c r="BE71" s="59">
        <v>8</v>
      </c>
      <c r="BF71" s="59">
        <v>10</v>
      </c>
      <c r="BG71" s="59">
        <v>10</v>
      </c>
      <c r="BH71" s="59">
        <v>12</v>
      </c>
      <c r="BI71" s="59">
        <v>22</v>
      </c>
      <c r="BJ71" s="59">
        <v>23</v>
      </c>
      <c r="BK71" s="59">
        <v>15</v>
      </c>
      <c r="BL71" s="59">
        <v>10</v>
      </c>
      <c r="BM71" s="59">
        <v>12</v>
      </c>
      <c r="BN71" s="59">
        <v>12</v>
      </c>
      <c r="BO71" s="59">
        <v>16</v>
      </c>
      <c r="BP71" s="59">
        <v>8</v>
      </c>
      <c r="BQ71" s="59">
        <v>12</v>
      </c>
      <c r="BR71" s="59">
        <v>23</v>
      </c>
      <c r="BS71" s="59">
        <v>20</v>
      </c>
      <c r="BT71" s="59">
        <v>13</v>
      </c>
      <c r="BU71" s="59">
        <v>12</v>
      </c>
      <c r="BV71" s="59">
        <v>11</v>
      </c>
      <c r="BW71" s="59">
        <v>13</v>
      </c>
      <c r="BX71" s="59">
        <v>10</v>
      </c>
      <c r="BY71" s="59">
        <v>11</v>
      </c>
      <c r="BZ71" s="59">
        <v>12</v>
      </c>
      <c r="CA71" s="59">
        <v>12</v>
      </c>
      <c r="CB71" s="62" t="s">
        <v>0</v>
      </c>
      <c r="CC71" s="62" t="s">
        <v>0</v>
      </c>
      <c r="CD71" s="62" t="s">
        <v>0</v>
      </c>
      <c r="CE71" s="62" t="s">
        <v>0</v>
      </c>
      <c r="CF71" s="62" t="s">
        <v>0</v>
      </c>
      <c r="CG71" s="62" t="s">
        <v>0</v>
      </c>
      <c r="CH71" s="62" t="s">
        <v>0</v>
      </c>
      <c r="CI71" s="62" t="s">
        <v>0</v>
      </c>
      <c r="CJ71" s="62" t="s">
        <v>0</v>
      </c>
      <c r="CK71" s="62" t="s">
        <v>0</v>
      </c>
      <c r="CL71" s="62" t="s">
        <v>0</v>
      </c>
      <c r="CM71" s="62" t="s">
        <v>0</v>
      </c>
      <c r="CN71" s="62" t="s">
        <v>0</v>
      </c>
      <c r="CO71" s="62" t="s">
        <v>0</v>
      </c>
      <c r="CP71" s="62" t="s">
        <v>0</v>
      </c>
      <c r="CQ71" s="62" t="s">
        <v>0</v>
      </c>
      <c r="CR71" s="62" t="s">
        <v>0</v>
      </c>
      <c r="CS71" s="62" t="s">
        <v>0</v>
      </c>
      <c r="CT71" s="62" t="s">
        <v>0</v>
      </c>
      <c r="CU71" s="62" t="s">
        <v>0</v>
      </c>
      <c r="CV71" s="62" t="s">
        <v>0</v>
      </c>
      <c r="CW71" s="62" t="s">
        <v>0</v>
      </c>
      <c r="CX71" s="62" t="s">
        <v>0</v>
      </c>
      <c r="CY71" s="62" t="s">
        <v>0</v>
      </c>
      <c r="CZ71" s="62" t="s">
        <v>0</v>
      </c>
      <c r="DA71" s="62" t="s">
        <v>0</v>
      </c>
      <c r="DB71" s="62" t="s">
        <v>0</v>
      </c>
      <c r="DC71" s="62" t="s">
        <v>0</v>
      </c>
      <c r="DD71" s="62" t="s">
        <v>0</v>
      </c>
      <c r="DE71" s="62" t="s">
        <v>0</v>
      </c>
      <c r="DF71" s="62" t="s">
        <v>0</v>
      </c>
      <c r="DG71" s="62" t="s">
        <v>0</v>
      </c>
      <c r="DH71" s="62" t="s">
        <v>0</v>
      </c>
      <c r="DI71" s="62" t="s">
        <v>0</v>
      </c>
      <c r="DJ71" s="62" t="s">
        <v>0</v>
      </c>
      <c r="DK71" s="62" t="s">
        <v>0</v>
      </c>
      <c r="DL71" s="62" t="s">
        <v>0</v>
      </c>
      <c r="DM71" s="62" t="s">
        <v>0</v>
      </c>
      <c r="DN71" s="62" t="s">
        <v>0</v>
      </c>
      <c r="DO71" s="62" t="s">
        <v>0</v>
      </c>
      <c r="DP71" s="62" t="s">
        <v>0</v>
      </c>
      <c r="DQ71" s="62" t="s">
        <v>0</v>
      </c>
      <c r="DR71" s="62" t="s">
        <v>0</v>
      </c>
      <c r="DS71" s="62" t="s">
        <v>0</v>
      </c>
      <c r="DT71" s="144">
        <f>(2.71828^(-492.8857+59.0795*K71+7.224*L71))/(1+(2.71828^(-492.8857+59.0795*K71+7.224*L71)))</f>
        <v>1</v>
      </c>
      <c r="DU71" s="40">
        <f>COUNTIF($M71,"=13")+COUNTIF($N71,"=21")+COUNTIF($O71,"=14")+COUNTIF($P71,"=11")+COUNTIF($Q71,"=11")+COUNTIF($R71,"=14")+COUNTIF($S71,"=12")+COUNTIF($T71,"=12")+COUNTIF($U71,"=12")+COUNTIF($V71,"=13")+COUNTIF($W71,"=13")+COUNTIF($X71,"=16")</f>
        <v>12</v>
      </c>
      <c r="DV71" s="40">
        <f>COUNTIF($Y71,"=17")+COUNTIF($Z71,"=9")+COUNTIF($AA71,"=9")+COUNTIF($AB71,"=11")+COUNTIF($AC71,"=11")+COUNTIF($AD71,"=25")+COUNTIF($AE71,"=15")+COUNTIF($AF71,"=19")+COUNTIF($AG71,"=30")+COUNTIF($AH71,"=15")+COUNTIF($AI71,"=15")+COUNTIF($AJ71,"=16")+COUNTIF($AK71,"=17")</f>
        <v>13</v>
      </c>
      <c r="DW71" s="40">
        <f>COUNTIF($AL71,"=11")+COUNTIF($AM71,"=11")+COUNTIF($AN71,"=22")+COUNTIF($AO71,"=23")+COUNTIF($AP71,"=17")+COUNTIF($AQ71,"=14")+COUNTIF($AR71,"=19")+COUNTIF($AS71,"=17")+COUNTIF($AV71,"=12")+COUNTIF($AW71,"=12")</f>
        <v>7</v>
      </c>
      <c r="DX71" s="40">
        <f>COUNTIF($AX71,"=11")+COUNTIF($AY71,"=9")+COUNTIF($AZ71,"=15")+COUNTIF($BA71,"=16")+COUNTIF($BB71,"=8")+COUNTIF($BC71,"=10")+COUNTIF($BD71,"=10")+COUNTIF($BE71,"=8")+COUNTIF($BF71,"=10")+COUNTIF($BG71,"=10")</f>
        <v>10</v>
      </c>
      <c r="DY71" s="40">
        <f>COUNTIF($BH71,"=12")+COUNTIF($BI71,"=23")+COUNTIF($BJ71,"=23")+COUNTIF($BK71,"=15")+COUNTIF($BL71,"=10")+COUNTIF($BM71,"=12")+COUNTIF($BN71,"=12")+COUNTIF($BO71,"=16")+COUNTIF($BP71,"=8")+COUNTIF($BQ71,"=12")+COUNTIF($BR71,"=22")+COUNTIF($BS71,"=20")+COUNTIF($BT71,"=13")</f>
        <v>11</v>
      </c>
      <c r="DZ71" s="40">
        <f>COUNTIF($BU71,"=12")+COUNTIF($BV71,"=11")+COUNTIF($BW71,"=13")+COUNTIF($BX71,"=10")+COUNTIF($BY71,"=11")+COUNTIF($BZ71,"=12")+COUNTIF($CA71,"=12")</f>
        <v>7</v>
      </c>
      <c r="EA71" s="52"/>
      <c r="EB71" s="52"/>
      <c r="EC71" s="51"/>
      <c r="ED71" s="52"/>
    </row>
    <row r="72" spans="1:134" s="13" customFormat="1" ht="15.95" customHeight="1" x14ac:dyDescent="0.25">
      <c r="A72" s="20">
        <v>128123</v>
      </c>
      <c r="B72" s="26" t="s">
        <v>192</v>
      </c>
      <c r="C72" s="2" t="s">
        <v>166</v>
      </c>
      <c r="D72" s="99" t="s">
        <v>31</v>
      </c>
      <c r="E72" s="26" t="s">
        <v>111</v>
      </c>
      <c r="F72" s="20" t="s">
        <v>127</v>
      </c>
      <c r="G72" s="98">
        <v>43739</v>
      </c>
      <c r="H72" s="72" t="s">
        <v>789</v>
      </c>
      <c r="I72" s="20" t="s">
        <v>286</v>
      </c>
      <c r="J72" s="20" t="s">
        <v>797</v>
      </c>
      <c r="K72" s="158">
        <f>+COUNTIF($N72,"&lt;=21")+COUNTIF($AA72,"&lt;=9")+COUNTIF($AJ72,"&lt;=16")+COUNTIF($AN72,"&gt;=22")+COUNTIF($AP72,"&gt;=17")+COUNTIF($AQ72,"&lt;=14")+COUNTIF($AR72,"&gt;=19")+COUNTIF($BK72,"&lt;=15")+COUNTIF($BO72,"&gt;=16")+COUNTIF($BX72,"&lt;=10")</f>
        <v>10</v>
      </c>
      <c r="L72" s="106">
        <f>65-(+DU72+DV72+DW72+DX72+DY72+DZ72)</f>
        <v>5</v>
      </c>
      <c r="M72" s="54">
        <v>14</v>
      </c>
      <c r="N72" s="54">
        <v>21</v>
      </c>
      <c r="O72" s="54">
        <v>14</v>
      </c>
      <c r="P72" s="54">
        <v>11</v>
      </c>
      <c r="Q72" s="114">
        <v>11</v>
      </c>
      <c r="R72" s="114">
        <v>14</v>
      </c>
      <c r="S72" s="54">
        <v>12</v>
      </c>
      <c r="T72" s="54">
        <v>12</v>
      </c>
      <c r="U72" s="54">
        <v>12</v>
      </c>
      <c r="V72" s="54">
        <v>13</v>
      </c>
      <c r="W72" s="54">
        <v>13</v>
      </c>
      <c r="X72" s="54">
        <v>16</v>
      </c>
      <c r="Y72" s="54">
        <v>17</v>
      </c>
      <c r="Z72" s="121">
        <v>9</v>
      </c>
      <c r="AA72" s="121">
        <v>9</v>
      </c>
      <c r="AB72" s="54">
        <v>11</v>
      </c>
      <c r="AC72" s="54">
        <v>11</v>
      </c>
      <c r="AD72" s="54">
        <v>25</v>
      </c>
      <c r="AE72" s="54">
        <v>15</v>
      </c>
      <c r="AF72" s="54">
        <v>20</v>
      </c>
      <c r="AG72" s="54">
        <v>30</v>
      </c>
      <c r="AH72" s="121">
        <v>15</v>
      </c>
      <c r="AI72" s="121">
        <v>15</v>
      </c>
      <c r="AJ72" s="121">
        <v>16</v>
      </c>
      <c r="AK72" s="121">
        <v>17</v>
      </c>
      <c r="AL72" s="54">
        <v>10</v>
      </c>
      <c r="AM72" s="54">
        <v>11</v>
      </c>
      <c r="AN72" s="121">
        <v>22</v>
      </c>
      <c r="AO72" s="121">
        <v>23</v>
      </c>
      <c r="AP72" s="54">
        <v>17</v>
      </c>
      <c r="AQ72" s="54">
        <v>14</v>
      </c>
      <c r="AR72" s="54">
        <v>19</v>
      </c>
      <c r="AS72" s="54">
        <v>17</v>
      </c>
      <c r="AT72" s="121">
        <v>37</v>
      </c>
      <c r="AU72" s="121">
        <v>38</v>
      </c>
      <c r="AV72" s="54">
        <v>12</v>
      </c>
      <c r="AW72" s="54">
        <v>12</v>
      </c>
      <c r="AX72" s="54">
        <v>11</v>
      </c>
      <c r="AY72" s="54">
        <v>9</v>
      </c>
      <c r="AZ72" s="121">
        <v>15</v>
      </c>
      <c r="BA72" s="121">
        <v>16</v>
      </c>
      <c r="BB72" s="54">
        <v>8</v>
      </c>
      <c r="BC72" s="54">
        <v>10</v>
      </c>
      <c r="BD72" s="54">
        <v>10</v>
      </c>
      <c r="BE72" s="54">
        <v>8</v>
      </c>
      <c r="BF72" s="54">
        <v>10</v>
      </c>
      <c r="BG72" s="54">
        <v>10</v>
      </c>
      <c r="BH72" s="54">
        <v>12</v>
      </c>
      <c r="BI72" s="121">
        <v>23</v>
      </c>
      <c r="BJ72" s="121">
        <v>23</v>
      </c>
      <c r="BK72" s="54">
        <v>15</v>
      </c>
      <c r="BL72" s="54">
        <v>10</v>
      </c>
      <c r="BM72" s="54">
        <v>12</v>
      </c>
      <c r="BN72" s="54">
        <v>12</v>
      </c>
      <c r="BO72" s="54">
        <v>17</v>
      </c>
      <c r="BP72" s="54">
        <v>8</v>
      </c>
      <c r="BQ72" s="54">
        <v>13</v>
      </c>
      <c r="BR72" s="54">
        <v>22</v>
      </c>
      <c r="BS72" s="54">
        <v>20</v>
      </c>
      <c r="BT72" s="54">
        <v>13</v>
      </c>
      <c r="BU72" s="54">
        <v>12</v>
      </c>
      <c r="BV72" s="54">
        <v>11</v>
      </c>
      <c r="BW72" s="54">
        <v>13</v>
      </c>
      <c r="BX72" s="54">
        <v>10</v>
      </c>
      <c r="BY72" s="54">
        <v>11</v>
      </c>
      <c r="BZ72" s="54">
        <v>12</v>
      </c>
      <c r="CA72" s="54">
        <v>12</v>
      </c>
      <c r="CB72" s="71" t="s">
        <v>0</v>
      </c>
      <c r="CC72" s="71" t="s">
        <v>0</v>
      </c>
      <c r="CD72" s="71" t="s">
        <v>0</v>
      </c>
      <c r="CE72" s="71" t="s">
        <v>0</v>
      </c>
      <c r="CF72" s="71" t="s">
        <v>0</v>
      </c>
      <c r="CG72" s="71" t="s">
        <v>0</v>
      </c>
      <c r="CH72" s="71" t="s">
        <v>0</v>
      </c>
      <c r="CI72" s="71" t="s">
        <v>0</v>
      </c>
      <c r="CJ72" s="71" t="s">
        <v>0</v>
      </c>
      <c r="CK72" s="71" t="s">
        <v>0</v>
      </c>
      <c r="CL72" s="71" t="s">
        <v>0</v>
      </c>
      <c r="CM72" s="71" t="s">
        <v>0</v>
      </c>
      <c r="CN72" s="71" t="s">
        <v>0</v>
      </c>
      <c r="CO72" s="71" t="s">
        <v>0</v>
      </c>
      <c r="CP72" s="71" t="s">
        <v>0</v>
      </c>
      <c r="CQ72" s="71" t="s">
        <v>0</v>
      </c>
      <c r="CR72" s="71" t="s">
        <v>0</v>
      </c>
      <c r="CS72" s="71" t="s">
        <v>0</v>
      </c>
      <c r="CT72" s="71" t="s">
        <v>0</v>
      </c>
      <c r="CU72" s="71" t="s">
        <v>0</v>
      </c>
      <c r="CV72" s="71" t="s">
        <v>0</v>
      </c>
      <c r="CW72" s="71" t="s">
        <v>0</v>
      </c>
      <c r="CX72" s="71" t="s">
        <v>0</v>
      </c>
      <c r="CY72" s="71" t="s">
        <v>0</v>
      </c>
      <c r="CZ72" s="71" t="s">
        <v>0</v>
      </c>
      <c r="DA72" s="71" t="s">
        <v>0</v>
      </c>
      <c r="DB72" s="71" t="s">
        <v>0</v>
      </c>
      <c r="DC72" s="71" t="s">
        <v>0</v>
      </c>
      <c r="DD72" s="71" t="s">
        <v>0</v>
      </c>
      <c r="DE72" s="71" t="s">
        <v>0</v>
      </c>
      <c r="DF72" s="71" t="s">
        <v>0</v>
      </c>
      <c r="DG72" s="71" t="s">
        <v>0</v>
      </c>
      <c r="DH72" s="71" t="s">
        <v>0</v>
      </c>
      <c r="DI72" s="71" t="s">
        <v>0</v>
      </c>
      <c r="DJ72" s="71" t="s">
        <v>0</v>
      </c>
      <c r="DK72" s="71" t="s">
        <v>0</v>
      </c>
      <c r="DL72" s="71" t="s">
        <v>0</v>
      </c>
      <c r="DM72" s="71" t="s">
        <v>0</v>
      </c>
      <c r="DN72" s="71" t="s">
        <v>0</v>
      </c>
      <c r="DO72" s="71" t="s">
        <v>0</v>
      </c>
      <c r="DP72" s="71" t="s">
        <v>0</v>
      </c>
      <c r="DQ72" s="71" t="s">
        <v>0</v>
      </c>
      <c r="DR72" s="71" t="s">
        <v>0</v>
      </c>
      <c r="DS72" s="71" t="s">
        <v>0</v>
      </c>
      <c r="DT72" s="144">
        <f>(2.71828^(-492.8857+59.0795*K72+7.224*L72))/(1+(2.71828^(-492.8857+59.0795*K72+7.224*L72)))</f>
        <v>1</v>
      </c>
      <c r="DU72" s="40">
        <f>COUNTIF($M72,"=13")+COUNTIF($N72,"=21")+COUNTIF($O72,"=14")+COUNTIF($P72,"=11")+COUNTIF($Q72,"=11")+COUNTIF($R72,"=14")+COUNTIF($S72,"=12")+COUNTIF($T72,"=12")+COUNTIF($U72,"=12")+COUNTIF($V72,"=13")+COUNTIF($W72,"=13")+COUNTIF($X72,"=16")</f>
        <v>11</v>
      </c>
      <c r="DV72" s="40">
        <f>COUNTIF($Y72,"=17")+COUNTIF($Z72,"=9")+COUNTIF($AA72,"=9")+COUNTIF($AB72,"=11")+COUNTIF($AC72,"=11")+COUNTIF($AD72,"=25")+COUNTIF($AE72,"=15")+COUNTIF($AF72,"=19")+COUNTIF($AG72,"=30")+COUNTIF($AH72,"=15")+COUNTIF($AI72,"=15")+COUNTIF($AJ72,"=16")+COUNTIF($AK72,"=17")</f>
        <v>12</v>
      </c>
      <c r="DW72" s="40">
        <f>COUNTIF($AL72,"=11")+COUNTIF($AM72,"=11")+COUNTIF($AN72,"=22")+COUNTIF($AO72,"=23")+COUNTIF($AP72,"=17")+COUNTIF($AQ72,"=14")+COUNTIF($AR72,"=19")+COUNTIF($AS72,"=17")+COUNTIF($AV72,"=12")+COUNTIF($AW72,"=12")</f>
        <v>9</v>
      </c>
      <c r="DX72" s="40">
        <f>COUNTIF($AX72,"=11")+COUNTIF($AY72,"=9")+COUNTIF($AZ72,"=15")+COUNTIF($BA72,"=16")+COUNTIF($BB72,"=8")+COUNTIF($BC72,"=10")+COUNTIF($BD72,"=10")+COUNTIF($BE72,"=8")+COUNTIF($BF72,"=10")+COUNTIF($BG72,"=10")</f>
        <v>10</v>
      </c>
      <c r="DY72" s="40">
        <f>COUNTIF($BH72,"=12")+COUNTIF($BI72,"=23")+COUNTIF($BJ72,"=23")+COUNTIF($BK72,"=15")+COUNTIF($BL72,"=10")+COUNTIF($BM72,"=12")+COUNTIF($BN72,"=12")+COUNTIF($BO72,"=16")+COUNTIF($BP72,"=8")+COUNTIF($BQ72,"=12")+COUNTIF($BR72,"=22")+COUNTIF($BS72,"=20")+COUNTIF($BT72,"=13")</f>
        <v>11</v>
      </c>
      <c r="DZ72" s="40">
        <f>COUNTIF($BU72,"=12")+COUNTIF($BV72,"=11")+COUNTIF($BW72,"=13")+COUNTIF($BX72,"=10")+COUNTIF($BY72,"=11")+COUNTIF($BZ72,"=12")+COUNTIF($CA72,"=12")</f>
        <v>7</v>
      </c>
      <c r="EA72" s="2" t="s">
        <v>192</v>
      </c>
      <c r="EB72" s="20" t="s">
        <v>413</v>
      </c>
      <c r="EC72" s="51"/>
      <c r="ED72" s="51"/>
    </row>
    <row r="73" spans="1:134" s="13" customFormat="1" ht="15.95" customHeight="1" x14ac:dyDescent="0.25">
      <c r="A73" s="134">
        <v>131194</v>
      </c>
      <c r="B73" s="35" t="s">
        <v>100</v>
      </c>
      <c r="C73" s="52" t="s">
        <v>166</v>
      </c>
      <c r="D73" s="99" t="s">
        <v>31</v>
      </c>
      <c r="E73" s="26" t="s">
        <v>12</v>
      </c>
      <c r="F73" s="2" t="s">
        <v>43</v>
      </c>
      <c r="G73" s="6">
        <v>42402.318055555559</v>
      </c>
      <c r="H73" s="72" t="s">
        <v>789</v>
      </c>
      <c r="I73" s="20" t="s">
        <v>230</v>
      </c>
      <c r="J73" s="20" t="s">
        <v>797</v>
      </c>
      <c r="K73" s="158">
        <f>+COUNTIF($N73,"&lt;=21")+COUNTIF($AA73,"&lt;=9")+COUNTIF($AJ73,"&lt;=16")+COUNTIF($AN73,"&gt;=22")+COUNTIF($AP73,"&gt;=17")+COUNTIF($AQ73,"&lt;=14")+COUNTIF($AR73,"&gt;=19")+COUNTIF($BK73,"&lt;=15")+COUNTIF($BO73,"&gt;=16")+COUNTIF($BX73,"&lt;=10")</f>
        <v>10</v>
      </c>
      <c r="L73" s="106">
        <f>65-(+DU73+DV73+DW73+DX73+DY73+DZ73)</f>
        <v>5</v>
      </c>
      <c r="M73" s="59">
        <v>13</v>
      </c>
      <c r="N73" s="59">
        <v>21</v>
      </c>
      <c r="O73" s="59">
        <v>14</v>
      </c>
      <c r="P73" s="59">
        <v>11</v>
      </c>
      <c r="Q73" s="59">
        <v>11</v>
      </c>
      <c r="R73" s="59">
        <v>14</v>
      </c>
      <c r="S73" s="59">
        <v>12</v>
      </c>
      <c r="T73" s="59">
        <v>12</v>
      </c>
      <c r="U73" s="59">
        <v>12</v>
      </c>
      <c r="V73" s="59">
        <v>13</v>
      </c>
      <c r="W73" s="59">
        <v>13</v>
      </c>
      <c r="X73" s="59">
        <v>16</v>
      </c>
      <c r="Y73" s="59">
        <v>17</v>
      </c>
      <c r="Z73" s="59">
        <v>9</v>
      </c>
      <c r="AA73" s="59">
        <v>9</v>
      </c>
      <c r="AB73" s="59">
        <v>11</v>
      </c>
      <c r="AC73" s="59">
        <v>11</v>
      </c>
      <c r="AD73" s="59">
        <v>25</v>
      </c>
      <c r="AE73" s="59">
        <v>15</v>
      </c>
      <c r="AF73" s="59">
        <v>19</v>
      </c>
      <c r="AG73" s="59">
        <v>30</v>
      </c>
      <c r="AH73" s="59">
        <v>15</v>
      </c>
      <c r="AI73" s="59">
        <v>15</v>
      </c>
      <c r="AJ73" s="59">
        <v>16</v>
      </c>
      <c r="AK73" s="59">
        <v>17</v>
      </c>
      <c r="AL73" s="59">
        <v>10</v>
      </c>
      <c r="AM73" s="45">
        <v>11</v>
      </c>
      <c r="AN73" s="59">
        <v>22</v>
      </c>
      <c r="AO73" s="59">
        <v>23</v>
      </c>
      <c r="AP73" s="59">
        <v>18</v>
      </c>
      <c r="AQ73" s="59">
        <v>14</v>
      </c>
      <c r="AR73" s="59">
        <v>20</v>
      </c>
      <c r="AS73" s="59">
        <v>18</v>
      </c>
      <c r="AT73" s="59">
        <v>38</v>
      </c>
      <c r="AU73" s="59">
        <v>41</v>
      </c>
      <c r="AV73" s="45">
        <v>12</v>
      </c>
      <c r="AW73" s="59">
        <v>12</v>
      </c>
      <c r="AX73" s="59">
        <v>11</v>
      </c>
      <c r="AY73" s="59">
        <v>9</v>
      </c>
      <c r="AZ73" s="59">
        <v>15</v>
      </c>
      <c r="BA73" s="59">
        <v>16</v>
      </c>
      <c r="BB73" s="59">
        <v>8</v>
      </c>
      <c r="BC73" s="59">
        <v>10</v>
      </c>
      <c r="BD73" s="59">
        <v>10</v>
      </c>
      <c r="BE73" s="59">
        <v>8</v>
      </c>
      <c r="BF73" s="59">
        <v>10</v>
      </c>
      <c r="BG73" s="59">
        <v>10</v>
      </c>
      <c r="BH73" s="59">
        <v>12</v>
      </c>
      <c r="BI73" s="59">
        <v>23</v>
      </c>
      <c r="BJ73" s="59">
        <v>23</v>
      </c>
      <c r="BK73" s="59">
        <v>15</v>
      </c>
      <c r="BL73" s="59">
        <v>10</v>
      </c>
      <c r="BM73" s="59">
        <v>12</v>
      </c>
      <c r="BN73" s="59">
        <v>12</v>
      </c>
      <c r="BO73" s="59">
        <v>16</v>
      </c>
      <c r="BP73" s="59">
        <v>8</v>
      </c>
      <c r="BQ73" s="59">
        <v>12</v>
      </c>
      <c r="BR73" s="59">
        <v>23</v>
      </c>
      <c r="BS73" s="59">
        <v>20</v>
      </c>
      <c r="BT73" s="59">
        <v>13</v>
      </c>
      <c r="BU73" s="59">
        <v>12</v>
      </c>
      <c r="BV73" s="59">
        <v>11</v>
      </c>
      <c r="BW73" s="59">
        <v>13</v>
      </c>
      <c r="BX73" s="59">
        <v>10</v>
      </c>
      <c r="BY73" s="59">
        <v>11</v>
      </c>
      <c r="BZ73" s="59">
        <v>12</v>
      </c>
      <c r="CA73" s="59">
        <v>12</v>
      </c>
      <c r="CB73" s="62" t="s">
        <v>0</v>
      </c>
      <c r="CC73" s="62" t="s">
        <v>0</v>
      </c>
      <c r="CD73" s="62" t="s">
        <v>0</v>
      </c>
      <c r="CE73" s="62" t="s">
        <v>0</v>
      </c>
      <c r="CF73" s="62" t="s">
        <v>0</v>
      </c>
      <c r="CG73" s="62" t="s">
        <v>0</v>
      </c>
      <c r="CH73" s="62" t="s">
        <v>0</v>
      </c>
      <c r="CI73" s="62" t="s">
        <v>0</v>
      </c>
      <c r="CJ73" s="62" t="s">
        <v>0</v>
      </c>
      <c r="CK73" s="62" t="s">
        <v>0</v>
      </c>
      <c r="CL73" s="62" t="s">
        <v>0</v>
      </c>
      <c r="CM73" s="62" t="s">
        <v>0</v>
      </c>
      <c r="CN73" s="62" t="s">
        <v>0</v>
      </c>
      <c r="CO73" s="62" t="s">
        <v>0</v>
      </c>
      <c r="CP73" s="62" t="s">
        <v>0</v>
      </c>
      <c r="CQ73" s="62" t="s">
        <v>0</v>
      </c>
      <c r="CR73" s="62" t="s">
        <v>0</v>
      </c>
      <c r="CS73" s="62" t="s">
        <v>0</v>
      </c>
      <c r="CT73" s="62" t="s">
        <v>0</v>
      </c>
      <c r="CU73" s="62" t="s">
        <v>0</v>
      </c>
      <c r="CV73" s="62" t="s">
        <v>0</v>
      </c>
      <c r="CW73" s="62" t="s">
        <v>0</v>
      </c>
      <c r="CX73" s="62" t="s">
        <v>0</v>
      </c>
      <c r="CY73" s="62" t="s">
        <v>0</v>
      </c>
      <c r="CZ73" s="62" t="s">
        <v>0</v>
      </c>
      <c r="DA73" s="62" t="s">
        <v>0</v>
      </c>
      <c r="DB73" s="62" t="s">
        <v>0</v>
      </c>
      <c r="DC73" s="62" t="s">
        <v>0</v>
      </c>
      <c r="DD73" s="62" t="s">
        <v>0</v>
      </c>
      <c r="DE73" s="62" t="s">
        <v>0</v>
      </c>
      <c r="DF73" s="62" t="s">
        <v>0</v>
      </c>
      <c r="DG73" s="62" t="s">
        <v>0</v>
      </c>
      <c r="DH73" s="62" t="s">
        <v>0</v>
      </c>
      <c r="DI73" s="62" t="s">
        <v>0</v>
      </c>
      <c r="DJ73" s="62" t="s">
        <v>0</v>
      </c>
      <c r="DK73" s="62" t="s">
        <v>0</v>
      </c>
      <c r="DL73" s="62" t="s">
        <v>0</v>
      </c>
      <c r="DM73" s="62" t="s">
        <v>0</v>
      </c>
      <c r="DN73" s="62" t="s">
        <v>0</v>
      </c>
      <c r="DO73" s="62" t="s">
        <v>0</v>
      </c>
      <c r="DP73" s="62" t="s">
        <v>0</v>
      </c>
      <c r="DQ73" s="62" t="s">
        <v>0</v>
      </c>
      <c r="DR73" s="62" t="s">
        <v>0</v>
      </c>
      <c r="DS73" s="62" t="s">
        <v>0</v>
      </c>
      <c r="DT73" s="144">
        <f>(2.71828^(-492.8857+59.0795*K73+7.224*L73))/(1+(2.71828^(-492.8857+59.0795*K73+7.224*L73)))</f>
        <v>1</v>
      </c>
      <c r="DU73" s="40">
        <f>COUNTIF($M73,"=13")+COUNTIF($N73,"=21")+COUNTIF($O73,"=14")+COUNTIF($P73,"=11")+COUNTIF($Q73,"=11")+COUNTIF($R73,"=14")+COUNTIF($S73,"=12")+COUNTIF($T73,"=12")+COUNTIF($U73,"=12")+COUNTIF($V73,"=13")+COUNTIF($W73,"=13")+COUNTIF($X73,"=16")</f>
        <v>12</v>
      </c>
      <c r="DV73" s="40">
        <f>COUNTIF($Y73,"=17")+COUNTIF($Z73,"=9")+COUNTIF($AA73,"=9")+COUNTIF($AB73,"=11")+COUNTIF($AC73,"=11")+COUNTIF($AD73,"=25")+COUNTIF($AE73,"=15")+COUNTIF($AF73,"=19")+COUNTIF($AG73,"=30")+COUNTIF($AH73,"=15")+COUNTIF($AI73,"=15")+COUNTIF($AJ73,"=16")+COUNTIF($AK73,"=17")</f>
        <v>13</v>
      </c>
      <c r="DW73" s="40">
        <f>COUNTIF($AL73,"=11")+COUNTIF($AM73,"=11")+COUNTIF($AN73,"=22")+COUNTIF($AO73,"=23")+COUNTIF($AP73,"=17")+COUNTIF($AQ73,"=14")+COUNTIF($AR73,"=19")+COUNTIF($AS73,"=17")+COUNTIF($AV73,"=12")+COUNTIF($AW73,"=12")</f>
        <v>6</v>
      </c>
      <c r="DX73" s="40">
        <f>COUNTIF($AX73,"=11")+COUNTIF($AY73,"=9")+COUNTIF($AZ73,"=15")+COUNTIF($BA73,"=16")+COUNTIF($BB73,"=8")+COUNTIF($BC73,"=10")+COUNTIF($BD73,"=10")+COUNTIF($BE73,"=8")+COUNTIF($BF73,"=10")+COUNTIF($BG73,"=10")</f>
        <v>10</v>
      </c>
      <c r="DY73" s="40">
        <f>COUNTIF($BH73,"=12")+COUNTIF($BI73,"=23")+COUNTIF($BJ73,"=23")+COUNTIF($BK73,"=15")+COUNTIF($BL73,"=10")+COUNTIF($BM73,"=12")+COUNTIF($BN73,"=12")+COUNTIF($BO73,"=16")+COUNTIF($BP73,"=8")+COUNTIF($BQ73,"=12")+COUNTIF($BR73,"=22")+COUNTIF($BS73,"=20")+COUNTIF($BT73,"=13")</f>
        <v>12</v>
      </c>
      <c r="DZ73" s="40">
        <f>COUNTIF($BU73,"=12")+COUNTIF($BV73,"=11")+COUNTIF($BW73,"=13")+COUNTIF($BX73,"=10")+COUNTIF($BY73,"=11")+COUNTIF($BZ73,"=12")+COUNTIF($CA73,"=12")</f>
        <v>7</v>
      </c>
      <c r="EA73" s="52"/>
      <c r="EB73" s="52"/>
      <c r="EC73" s="51"/>
      <c r="ED73" s="33"/>
    </row>
    <row r="74" spans="1:134" s="13" customFormat="1" ht="15.95" customHeight="1" x14ac:dyDescent="0.25">
      <c r="A74" s="20">
        <v>329083</v>
      </c>
      <c r="B74" s="72" t="s">
        <v>736</v>
      </c>
      <c r="C74" s="2" t="s">
        <v>166</v>
      </c>
      <c r="D74" s="99" t="s">
        <v>31</v>
      </c>
      <c r="E74" s="2" t="s">
        <v>4</v>
      </c>
      <c r="F74" s="117" t="s">
        <v>124</v>
      </c>
      <c r="G74" s="98">
        <v>43739</v>
      </c>
      <c r="H74" s="72" t="s">
        <v>789</v>
      </c>
      <c r="I74" s="2" t="s">
        <v>285</v>
      </c>
      <c r="J74" s="20" t="s">
        <v>797</v>
      </c>
      <c r="K74" s="158">
        <f>+COUNTIF($N74,"&lt;=21")+COUNTIF($AA74,"&lt;=9")+COUNTIF($AJ74,"&lt;=16")+COUNTIF($AN74,"&gt;=22")+COUNTIF($AP74,"&gt;=17")+COUNTIF($AQ74,"&lt;=14")+COUNTIF($AR74,"&gt;=19")+COUNTIF($BK74,"&lt;=15")+COUNTIF($BO74,"&gt;=16")+COUNTIF($BX74,"&lt;=10")</f>
        <v>10</v>
      </c>
      <c r="L74" s="106">
        <f>65-(+DU74+DV74+DW74+DX74+DY74+DZ74)</f>
        <v>5</v>
      </c>
      <c r="M74" s="113">
        <v>13</v>
      </c>
      <c r="N74" s="113">
        <v>21</v>
      </c>
      <c r="O74" s="113">
        <v>14</v>
      </c>
      <c r="P74" s="113">
        <v>11</v>
      </c>
      <c r="Q74" s="114">
        <v>11</v>
      </c>
      <c r="R74" s="114">
        <v>14</v>
      </c>
      <c r="S74" s="113">
        <v>12</v>
      </c>
      <c r="T74" s="113">
        <v>12</v>
      </c>
      <c r="U74" s="113">
        <v>12</v>
      </c>
      <c r="V74" s="113">
        <v>13</v>
      </c>
      <c r="W74" s="113">
        <v>13</v>
      </c>
      <c r="X74" s="113">
        <v>16</v>
      </c>
      <c r="Y74" s="113">
        <v>18</v>
      </c>
      <c r="Z74" s="121">
        <v>9</v>
      </c>
      <c r="AA74" s="121">
        <v>9</v>
      </c>
      <c r="AB74" s="113">
        <v>11</v>
      </c>
      <c r="AC74" s="113">
        <v>11</v>
      </c>
      <c r="AD74" s="113">
        <v>25</v>
      </c>
      <c r="AE74" s="113">
        <v>15</v>
      </c>
      <c r="AF74" s="113">
        <v>19</v>
      </c>
      <c r="AG74" s="113">
        <v>30</v>
      </c>
      <c r="AH74" s="114">
        <v>15</v>
      </c>
      <c r="AI74" s="121">
        <v>15</v>
      </c>
      <c r="AJ74" s="121">
        <v>16</v>
      </c>
      <c r="AK74" s="121">
        <v>17</v>
      </c>
      <c r="AL74" s="113">
        <v>10</v>
      </c>
      <c r="AM74" s="113">
        <v>11</v>
      </c>
      <c r="AN74" s="114">
        <v>22</v>
      </c>
      <c r="AO74" s="114">
        <v>23</v>
      </c>
      <c r="AP74" s="113">
        <v>18</v>
      </c>
      <c r="AQ74" s="113">
        <v>14</v>
      </c>
      <c r="AR74" s="113">
        <v>19</v>
      </c>
      <c r="AS74" s="113">
        <v>18</v>
      </c>
      <c r="AT74" s="121">
        <v>38</v>
      </c>
      <c r="AU74" s="121">
        <v>39</v>
      </c>
      <c r="AV74" s="113">
        <v>12</v>
      </c>
      <c r="AW74" s="113">
        <v>12</v>
      </c>
      <c r="AX74" s="113">
        <v>11</v>
      </c>
      <c r="AY74" s="113">
        <v>9</v>
      </c>
      <c r="AZ74" s="114">
        <v>15</v>
      </c>
      <c r="BA74" s="114">
        <v>16</v>
      </c>
      <c r="BB74" s="113">
        <v>8</v>
      </c>
      <c r="BC74" s="113">
        <v>10</v>
      </c>
      <c r="BD74" s="113">
        <v>10</v>
      </c>
      <c r="BE74" s="113">
        <v>8</v>
      </c>
      <c r="BF74" s="113">
        <v>10</v>
      </c>
      <c r="BG74" s="113">
        <v>10</v>
      </c>
      <c r="BH74" s="113">
        <v>12</v>
      </c>
      <c r="BI74" s="114">
        <v>23</v>
      </c>
      <c r="BJ74" s="114">
        <v>23</v>
      </c>
      <c r="BK74" s="113">
        <v>15</v>
      </c>
      <c r="BL74" s="113">
        <v>10</v>
      </c>
      <c r="BM74" s="113">
        <v>12</v>
      </c>
      <c r="BN74" s="113">
        <v>12</v>
      </c>
      <c r="BO74" s="113">
        <v>16</v>
      </c>
      <c r="BP74" s="113">
        <v>8</v>
      </c>
      <c r="BQ74" s="113">
        <v>12</v>
      </c>
      <c r="BR74" s="113">
        <v>23</v>
      </c>
      <c r="BS74" s="113">
        <v>20</v>
      </c>
      <c r="BT74" s="113">
        <v>13</v>
      </c>
      <c r="BU74" s="113">
        <v>12</v>
      </c>
      <c r="BV74" s="113">
        <v>11</v>
      </c>
      <c r="BW74" s="113">
        <v>13</v>
      </c>
      <c r="BX74" s="113">
        <v>10</v>
      </c>
      <c r="BY74" s="113">
        <v>11</v>
      </c>
      <c r="BZ74" s="113">
        <v>12</v>
      </c>
      <c r="CA74" s="113">
        <v>12</v>
      </c>
      <c r="CB74" s="71">
        <v>35</v>
      </c>
      <c r="CC74" s="71">
        <v>15</v>
      </c>
      <c r="CD74" s="71">
        <v>9</v>
      </c>
      <c r="CE74" s="71">
        <v>16</v>
      </c>
      <c r="CF74" s="71">
        <v>12</v>
      </c>
      <c r="CG74" s="71">
        <v>25</v>
      </c>
      <c r="CH74" s="71">
        <v>26</v>
      </c>
      <c r="CI74" s="71">
        <v>19</v>
      </c>
      <c r="CJ74" s="71">
        <v>12</v>
      </c>
      <c r="CK74" s="71">
        <v>11</v>
      </c>
      <c r="CL74" s="71">
        <v>13</v>
      </c>
      <c r="CM74" s="71">
        <v>12</v>
      </c>
      <c r="CN74" s="71">
        <v>12</v>
      </c>
      <c r="CO74" s="71">
        <v>9</v>
      </c>
      <c r="CP74" s="71">
        <v>13</v>
      </c>
      <c r="CQ74" s="71">
        <v>12</v>
      </c>
      <c r="CR74" s="71">
        <v>10</v>
      </c>
      <c r="CS74" s="71">
        <v>11</v>
      </c>
      <c r="CT74" s="71">
        <v>11</v>
      </c>
      <c r="CU74" s="71">
        <v>31</v>
      </c>
      <c r="CV74" s="71">
        <v>12</v>
      </c>
      <c r="CW74" s="71">
        <v>13</v>
      </c>
      <c r="CX74" s="71">
        <v>24</v>
      </c>
      <c r="CY74" s="71">
        <v>13</v>
      </c>
      <c r="CZ74" s="71">
        <v>10</v>
      </c>
      <c r="DA74" s="71">
        <v>10</v>
      </c>
      <c r="DB74" s="71">
        <v>20</v>
      </c>
      <c r="DC74" s="71">
        <v>15</v>
      </c>
      <c r="DD74" s="71">
        <v>17</v>
      </c>
      <c r="DE74" s="71">
        <v>13</v>
      </c>
      <c r="DF74" s="71">
        <v>24</v>
      </c>
      <c r="DG74" s="71">
        <v>15</v>
      </c>
      <c r="DH74" s="71">
        <v>11</v>
      </c>
      <c r="DI74" s="71">
        <v>16</v>
      </c>
      <c r="DJ74" s="71">
        <v>24</v>
      </c>
      <c r="DK74" s="71">
        <v>12</v>
      </c>
      <c r="DL74" s="71">
        <v>23</v>
      </c>
      <c r="DM74" s="71">
        <v>18</v>
      </c>
      <c r="DN74" s="71">
        <v>10</v>
      </c>
      <c r="DO74" s="71">
        <v>14</v>
      </c>
      <c r="DP74" s="71">
        <v>17</v>
      </c>
      <c r="DQ74" s="71">
        <v>9</v>
      </c>
      <c r="DR74" s="71">
        <v>12</v>
      </c>
      <c r="DS74" s="71">
        <v>11</v>
      </c>
      <c r="DT74" s="144">
        <f>(2.71828^(-492.8857+59.0795*K74+7.224*L74))/(1+(2.71828^(-492.8857+59.0795*K74+7.224*L74)))</f>
        <v>1</v>
      </c>
      <c r="DU74" s="40">
        <f>COUNTIF($M74,"=13")+COUNTIF($N74,"=21")+COUNTIF($O74,"=14")+COUNTIF($P74,"=11")+COUNTIF($Q74,"=11")+COUNTIF($R74,"=14")+COUNTIF($S74,"=12")+COUNTIF($T74,"=12")+COUNTIF($U74,"=12")+COUNTIF($V74,"=13")+COUNTIF($W74,"=13")+COUNTIF($X74,"=16")</f>
        <v>12</v>
      </c>
      <c r="DV74" s="40">
        <f>COUNTIF($Y74,"=17")+COUNTIF($Z74,"=9")+COUNTIF($AA74,"=9")+COUNTIF($AB74,"=11")+COUNTIF($AC74,"=11")+COUNTIF($AD74,"=25")+COUNTIF($AE74,"=15")+COUNTIF($AF74,"=19")+COUNTIF($AG74,"=30")+COUNTIF($AH74,"=15")+COUNTIF($AI74,"=15")+COUNTIF($AJ74,"=16")+COUNTIF($AK74,"=17")</f>
        <v>12</v>
      </c>
      <c r="DW74" s="40">
        <f>COUNTIF($AL74,"=11")+COUNTIF($AM74,"=11")+COUNTIF($AN74,"=22")+COUNTIF($AO74,"=23")+COUNTIF($AP74,"=17")+COUNTIF($AQ74,"=14")+COUNTIF($AR74,"=19")+COUNTIF($AS74,"=17")+COUNTIF($AV74,"=12")+COUNTIF($AW74,"=12")</f>
        <v>7</v>
      </c>
      <c r="DX74" s="40">
        <f>COUNTIF($AX74,"=11")+COUNTIF($AY74,"=9")+COUNTIF($AZ74,"=15")+COUNTIF($BA74,"=16")+COUNTIF($BB74,"=8")+COUNTIF($BC74,"=10")+COUNTIF($BD74,"=10")+COUNTIF($BE74,"=8")+COUNTIF($BF74,"=10")+COUNTIF($BG74,"=10")</f>
        <v>10</v>
      </c>
      <c r="DY74" s="40">
        <f>COUNTIF($BH74,"=12")+COUNTIF($BI74,"=23")+COUNTIF($BJ74,"=23")+COUNTIF($BK74,"=15")+COUNTIF($BL74,"=10")+COUNTIF($BM74,"=12")+COUNTIF($BN74,"=12")+COUNTIF($BO74,"=16")+COUNTIF($BP74,"=8")+COUNTIF($BQ74,"=12")+COUNTIF($BR74,"=22")+COUNTIF($BS74,"=20")+COUNTIF($BT74,"=13")</f>
        <v>12</v>
      </c>
      <c r="DZ74" s="40">
        <f>COUNTIF($BU74,"=12")+COUNTIF($BV74,"=11")+COUNTIF($BW74,"=13")+COUNTIF($BX74,"=10")+COUNTIF($BY74,"=11")+COUNTIF($BZ74,"=12")+COUNTIF($CA74,"=12")</f>
        <v>7</v>
      </c>
      <c r="EA74" s="2" t="s">
        <v>418</v>
      </c>
      <c r="EB74" s="2" t="s">
        <v>0</v>
      </c>
      <c r="EC74" s="51"/>
      <c r="ED74" s="52"/>
    </row>
    <row r="75" spans="1:134" s="13" customFormat="1" ht="15.95" customHeight="1" x14ac:dyDescent="0.25">
      <c r="A75" s="20">
        <v>9622</v>
      </c>
      <c r="B75" s="52" t="s">
        <v>29</v>
      </c>
      <c r="C75" s="52" t="s">
        <v>166</v>
      </c>
      <c r="D75" s="99" t="s">
        <v>31</v>
      </c>
      <c r="E75" s="20" t="s">
        <v>12</v>
      </c>
      <c r="F75" s="20" t="s">
        <v>367</v>
      </c>
      <c r="G75" s="98">
        <v>43739</v>
      </c>
      <c r="H75" s="72" t="s">
        <v>789</v>
      </c>
      <c r="I75" s="20" t="s">
        <v>286</v>
      </c>
      <c r="J75" s="20" t="s">
        <v>797</v>
      </c>
      <c r="K75" s="158">
        <f>+COUNTIF($N75,"&lt;=21")+COUNTIF($AA75,"&lt;=9")+COUNTIF($AJ75,"&lt;=16")+COUNTIF($AN75,"&gt;=22")+COUNTIF($AP75,"&gt;=17")+COUNTIF($AQ75,"&lt;=14")+COUNTIF($AR75,"&gt;=19")+COUNTIF($BK75,"&lt;=15")+COUNTIF($BO75,"&gt;=16")+COUNTIF($BX75,"&lt;=10")</f>
        <v>10</v>
      </c>
      <c r="L75" s="106">
        <f>65-(+DU75+DV75+DW75+DX75+DY75+DZ75)</f>
        <v>6</v>
      </c>
      <c r="M75" s="54">
        <v>13</v>
      </c>
      <c r="N75" s="54">
        <v>21</v>
      </c>
      <c r="O75" s="54">
        <v>14</v>
      </c>
      <c r="P75" s="54">
        <v>12</v>
      </c>
      <c r="Q75" s="114">
        <v>11</v>
      </c>
      <c r="R75" s="114">
        <v>14</v>
      </c>
      <c r="S75" s="54">
        <v>12</v>
      </c>
      <c r="T75" s="54">
        <v>12</v>
      </c>
      <c r="U75" s="54">
        <v>12</v>
      </c>
      <c r="V75" s="54">
        <v>13</v>
      </c>
      <c r="W75" s="54">
        <v>13</v>
      </c>
      <c r="X75" s="54">
        <v>17</v>
      </c>
      <c r="Y75" s="54">
        <v>17</v>
      </c>
      <c r="Z75" s="121">
        <v>9</v>
      </c>
      <c r="AA75" s="121">
        <v>9</v>
      </c>
      <c r="AB75" s="54">
        <v>11</v>
      </c>
      <c r="AC75" s="54">
        <v>11</v>
      </c>
      <c r="AD75" s="54">
        <v>25</v>
      </c>
      <c r="AE75" s="54">
        <v>15</v>
      </c>
      <c r="AF75" s="54">
        <v>19</v>
      </c>
      <c r="AG75" s="54">
        <v>30</v>
      </c>
      <c r="AH75" s="114">
        <v>15</v>
      </c>
      <c r="AI75" s="121">
        <v>15</v>
      </c>
      <c r="AJ75" s="121">
        <v>16</v>
      </c>
      <c r="AK75" s="121">
        <v>17</v>
      </c>
      <c r="AL75" s="54">
        <v>10</v>
      </c>
      <c r="AM75" s="54">
        <v>11</v>
      </c>
      <c r="AN75" s="114">
        <v>22</v>
      </c>
      <c r="AO75" s="114">
        <v>23</v>
      </c>
      <c r="AP75" s="54">
        <v>18</v>
      </c>
      <c r="AQ75" s="54">
        <v>14</v>
      </c>
      <c r="AR75" s="54">
        <v>19</v>
      </c>
      <c r="AS75" s="54">
        <v>18</v>
      </c>
      <c r="AT75" s="121">
        <v>38</v>
      </c>
      <c r="AU75" s="121">
        <v>39</v>
      </c>
      <c r="AV75" s="54">
        <v>12</v>
      </c>
      <c r="AW75" s="54">
        <v>12</v>
      </c>
      <c r="AX75" s="54">
        <v>11</v>
      </c>
      <c r="AY75" s="54">
        <v>9</v>
      </c>
      <c r="AZ75" s="114">
        <v>15</v>
      </c>
      <c r="BA75" s="114">
        <v>16</v>
      </c>
      <c r="BB75" s="54">
        <v>8</v>
      </c>
      <c r="BC75" s="54">
        <v>10</v>
      </c>
      <c r="BD75" s="54">
        <v>10</v>
      </c>
      <c r="BE75" s="54">
        <v>8</v>
      </c>
      <c r="BF75" s="54">
        <v>10</v>
      </c>
      <c r="BG75" s="54">
        <v>10</v>
      </c>
      <c r="BH75" s="54">
        <v>12</v>
      </c>
      <c r="BI75" s="114">
        <v>23</v>
      </c>
      <c r="BJ75" s="114">
        <v>23</v>
      </c>
      <c r="BK75" s="54">
        <v>15</v>
      </c>
      <c r="BL75" s="54">
        <v>10</v>
      </c>
      <c r="BM75" s="54">
        <v>12</v>
      </c>
      <c r="BN75" s="54">
        <v>12</v>
      </c>
      <c r="BO75" s="54">
        <v>16</v>
      </c>
      <c r="BP75" s="54">
        <v>8</v>
      </c>
      <c r="BQ75" s="54">
        <v>12</v>
      </c>
      <c r="BR75" s="54">
        <v>23</v>
      </c>
      <c r="BS75" s="54">
        <v>20</v>
      </c>
      <c r="BT75" s="54">
        <v>13</v>
      </c>
      <c r="BU75" s="54">
        <v>12</v>
      </c>
      <c r="BV75" s="54">
        <v>11</v>
      </c>
      <c r="BW75" s="54">
        <v>13</v>
      </c>
      <c r="BX75" s="54">
        <v>10</v>
      </c>
      <c r="BY75" s="54">
        <v>11</v>
      </c>
      <c r="BZ75" s="54">
        <v>12</v>
      </c>
      <c r="CA75" s="54">
        <v>12</v>
      </c>
      <c r="CB75" s="71" t="s">
        <v>0</v>
      </c>
      <c r="CC75" s="71" t="s">
        <v>0</v>
      </c>
      <c r="CD75" s="71" t="s">
        <v>0</v>
      </c>
      <c r="CE75" s="71" t="s">
        <v>0</v>
      </c>
      <c r="CF75" s="71" t="s">
        <v>0</v>
      </c>
      <c r="CG75" s="71" t="s">
        <v>0</v>
      </c>
      <c r="CH75" s="71" t="s">
        <v>0</v>
      </c>
      <c r="CI75" s="71" t="s">
        <v>0</v>
      </c>
      <c r="CJ75" s="71" t="s">
        <v>0</v>
      </c>
      <c r="CK75" s="71" t="s">
        <v>0</v>
      </c>
      <c r="CL75" s="71" t="s">
        <v>0</v>
      </c>
      <c r="CM75" s="71" t="s">
        <v>0</v>
      </c>
      <c r="CN75" s="71" t="s">
        <v>0</v>
      </c>
      <c r="CO75" s="71" t="s">
        <v>0</v>
      </c>
      <c r="CP75" s="71" t="s">
        <v>0</v>
      </c>
      <c r="CQ75" s="71" t="s">
        <v>0</v>
      </c>
      <c r="CR75" s="71" t="s">
        <v>0</v>
      </c>
      <c r="CS75" s="71" t="s">
        <v>0</v>
      </c>
      <c r="CT75" s="71" t="s">
        <v>0</v>
      </c>
      <c r="CU75" s="71" t="s">
        <v>0</v>
      </c>
      <c r="CV75" s="71" t="s">
        <v>0</v>
      </c>
      <c r="CW75" s="71" t="s">
        <v>0</v>
      </c>
      <c r="CX75" s="71" t="s">
        <v>0</v>
      </c>
      <c r="CY75" s="71" t="s">
        <v>0</v>
      </c>
      <c r="CZ75" s="71" t="s">
        <v>0</v>
      </c>
      <c r="DA75" s="71" t="s">
        <v>0</v>
      </c>
      <c r="DB75" s="71" t="s">
        <v>0</v>
      </c>
      <c r="DC75" s="71" t="s">
        <v>0</v>
      </c>
      <c r="DD75" s="71" t="s">
        <v>0</v>
      </c>
      <c r="DE75" s="71" t="s">
        <v>0</v>
      </c>
      <c r="DF75" s="71" t="s">
        <v>0</v>
      </c>
      <c r="DG75" s="71" t="s">
        <v>0</v>
      </c>
      <c r="DH75" s="71" t="s">
        <v>0</v>
      </c>
      <c r="DI75" s="71" t="s">
        <v>0</v>
      </c>
      <c r="DJ75" s="71" t="s">
        <v>0</v>
      </c>
      <c r="DK75" s="71" t="s">
        <v>0</v>
      </c>
      <c r="DL75" s="71" t="s">
        <v>0</v>
      </c>
      <c r="DM75" s="71" t="s">
        <v>0</v>
      </c>
      <c r="DN75" s="71" t="s">
        <v>0</v>
      </c>
      <c r="DO75" s="71" t="s">
        <v>0</v>
      </c>
      <c r="DP75" s="71" t="s">
        <v>0</v>
      </c>
      <c r="DQ75" s="71" t="s">
        <v>0</v>
      </c>
      <c r="DR75" s="71" t="s">
        <v>0</v>
      </c>
      <c r="DS75" s="71" t="s">
        <v>0</v>
      </c>
      <c r="DT75" s="144">
        <f>(2.71828^(-492.8857+59.0795*K75+7.224*L75))/(1+(2.71828^(-492.8857+59.0795*K75+7.224*L75)))</f>
        <v>1</v>
      </c>
      <c r="DU75" s="40">
        <f>COUNTIF($M75,"=13")+COUNTIF($N75,"=21")+COUNTIF($O75,"=14")+COUNTIF($P75,"=11")+COUNTIF($Q75,"=11")+COUNTIF($R75,"=14")+COUNTIF($S75,"=12")+COUNTIF($T75,"=12")+COUNTIF($U75,"=12")+COUNTIF($V75,"=13")+COUNTIF($W75,"=13")+COUNTIF($X75,"=16")</f>
        <v>10</v>
      </c>
      <c r="DV75" s="40">
        <f>COUNTIF($Y75,"=17")+COUNTIF($Z75,"=9")+COUNTIF($AA75,"=9")+COUNTIF($AB75,"=11")+COUNTIF($AC75,"=11")+COUNTIF($AD75,"=25")+COUNTIF($AE75,"=15")+COUNTIF($AF75,"=19")+COUNTIF($AG75,"=30")+COUNTIF($AH75,"=15")+COUNTIF($AI75,"=15")+COUNTIF($AJ75,"=16")+COUNTIF($AK75,"=17")</f>
        <v>13</v>
      </c>
      <c r="DW75" s="40">
        <f>COUNTIF($AL75,"=11")+COUNTIF($AM75,"=11")+COUNTIF($AN75,"=22")+COUNTIF($AO75,"=23")+COUNTIF($AP75,"=17")+COUNTIF($AQ75,"=14")+COUNTIF($AR75,"=19")+COUNTIF($AS75,"=17")+COUNTIF($AV75,"=12")+COUNTIF($AW75,"=12")</f>
        <v>7</v>
      </c>
      <c r="DX75" s="40">
        <f>COUNTIF($AX75,"=11")+COUNTIF($AY75,"=9")+COUNTIF($AZ75,"=15")+COUNTIF($BA75,"=16")+COUNTIF($BB75,"=8")+COUNTIF($BC75,"=10")+COUNTIF($BD75,"=10")+COUNTIF($BE75,"=8")+COUNTIF($BF75,"=10")+COUNTIF($BG75,"=10")</f>
        <v>10</v>
      </c>
      <c r="DY75" s="40">
        <f>COUNTIF($BH75,"=12")+COUNTIF($BI75,"=23")+COUNTIF($BJ75,"=23")+COUNTIF($BK75,"=15")+COUNTIF($BL75,"=10")+COUNTIF($BM75,"=12")+COUNTIF($BN75,"=12")+COUNTIF($BO75,"=16")+COUNTIF($BP75,"=8")+COUNTIF($BQ75,"=12")+COUNTIF($BR75,"=22")+COUNTIF($BS75,"=20")+COUNTIF($BT75,"=13")</f>
        <v>12</v>
      </c>
      <c r="DZ75" s="40">
        <f>COUNTIF($BU75,"=12")+COUNTIF($BV75,"=11")+COUNTIF($BW75,"=13")+COUNTIF($BX75,"=10")+COUNTIF($BY75,"=11")+COUNTIF($BZ75,"=12")+COUNTIF($CA75,"=12")</f>
        <v>7</v>
      </c>
      <c r="EA75" s="2" t="s">
        <v>0</v>
      </c>
      <c r="EB75" s="20" t="s">
        <v>0</v>
      </c>
      <c r="EC75" s="51"/>
      <c r="ED75" s="33"/>
    </row>
    <row r="76" spans="1:134" s="13" customFormat="1" ht="15.95" customHeight="1" x14ac:dyDescent="0.25">
      <c r="A76" s="72">
        <v>14897</v>
      </c>
      <c r="B76" s="32" t="s">
        <v>100</v>
      </c>
      <c r="C76" s="52" t="s">
        <v>166</v>
      </c>
      <c r="D76" s="99" t="s">
        <v>31</v>
      </c>
      <c r="E76" s="177" t="s">
        <v>12</v>
      </c>
      <c r="F76" s="72" t="s">
        <v>43</v>
      </c>
      <c r="G76" s="161">
        <v>43739</v>
      </c>
      <c r="H76" s="72" t="s">
        <v>789</v>
      </c>
      <c r="I76" s="20" t="s">
        <v>286</v>
      </c>
      <c r="J76" s="20" t="s">
        <v>797</v>
      </c>
      <c r="K76" s="158">
        <f>+COUNTIF($N76,"&lt;=21")+COUNTIF($AA76,"&lt;=9")+COUNTIF($AJ76,"&lt;=16")+COUNTIF($AN76,"&gt;=22")+COUNTIF($AP76,"&gt;=17")+COUNTIF($AQ76,"&lt;=14")+COUNTIF($AR76,"&gt;=19")+COUNTIF($BK76,"&lt;=15")+COUNTIF($BO76,"&gt;=16")+COUNTIF($BX76,"&lt;=10")</f>
        <v>10</v>
      </c>
      <c r="L76" s="106">
        <f>65-(+DU76+DV76+DW76+DX76+DY76+DZ76)</f>
        <v>7</v>
      </c>
      <c r="M76" s="113">
        <v>13</v>
      </c>
      <c r="N76" s="168">
        <v>21</v>
      </c>
      <c r="O76" s="113">
        <v>14</v>
      </c>
      <c r="P76" s="113">
        <v>11</v>
      </c>
      <c r="Q76" s="114">
        <v>11</v>
      </c>
      <c r="R76" s="114">
        <v>14</v>
      </c>
      <c r="S76" s="113">
        <v>12</v>
      </c>
      <c r="T76" s="113">
        <v>12</v>
      </c>
      <c r="U76" s="113">
        <v>12</v>
      </c>
      <c r="V76" s="113">
        <v>13</v>
      </c>
      <c r="W76" s="113">
        <v>13</v>
      </c>
      <c r="X76" s="113">
        <v>17</v>
      </c>
      <c r="Y76" s="113">
        <v>17</v>
      </c>
      <c r="Z76" s="121">
        <v>9</v>
      </c>
      <c r="AA76" s="121">
        <v>9</v>
      </c>
      <c r="AB76" s="113">
        <v>11</v>
      </c>
      <c r="AC76" s="113">
        <v>11</v>
      </c>
      <c r="AD76" s="113">
        <v>25</v>
      </c>
      <c r="AE76" s="113">
        <v>15</v>
      </c>
      <c r="AF76" s="113">
        <v>19</v>
      </c>
      <c r="AG76" s="113">
        <v>30</v>
      </c>
      <c r="AH76" s="114">
        <v>15</v>
      </c>
      <c r="AI76" s="121">
        <v>15</v>
      </c>
      <c r="AJ76" s="121">
        <v>16</v>
      </c>
      <c r="AK76" s="121">
        <v>17</v>
      </c>
      <c r="AL76" s="113">
        <v>10</v>
      </c>
      <c r="AM76" s="113">
        <v>11</v>
      </c>
      <c r="AN76" s="114">
        <v>22</v>
      </c>
      <c r="AO76" s="114">
        <v>23</v>
      </c>
      <c r="AP76" s="113">
        <v>18</v>
      </c>
      <c r="AQ76" s="113">
        <v>14</v>
      </c>
      <c r="AR76" s="113">
        <v>19</v>
      </c>
      <c r="AS76" s="113">
        <v>18</v>
      </c>
      <c r="AT76" s="121">
        <v>36</v>
      </c>
      <c r="AU76" s="121">
        <v>39</v>
      </c>
      <c r="AV76" s="113">
        <v>12</v>
      </c>
      <c r="AW76" s="113">
        <v>12</v>
      </c>
      <c r="AX76" s="113">
        <v>11</v>
      </c>
      <c r="AY76" s="113">
        <v>9</v>
      </c>
      <c r="AZ76" s="114">
        <v>15</v>
      </c>
      <c r="BA76" s="114">
        <v>16</v>
      </c>
      <c r="BB76" s="113">
        <v>8</v>
      </c>
      <c r="BC76" s="113">
        <v>10</v>
      </c>
      <c r="BD76" s="113">
        <v>10</v>
      </c>
      <c r="BE76" s="113">
        <v>8</v>
      </c>
      <c r="BF76" s="113">
        <v>10</v>
      </c>
      <c r="BG76" s="113">
        <v>10</v>
      </c>
      <c r="BH76" s="113">
        <v>12</v>
      </c>
      <c r="BI76" s="114">
        <v>23</v>
      </c>
      <c r="BJ76" s="114">
        <v>23</v>
      </c>
      <c r="BK76" s="113">
        <v>14</v>
      </c>
      <c r="BL76" s="113">
        <v>10</v>
      </c>
      <c r="BM76" s="113">
        <v>12</v>
      </c>
      <c r="BN76" s="113">
        <v>12</v>
      </c>
      <c r="BO76" s="113">
        <v>16</v>
      </c>
      <c r="BP76" s="113">
        <v>8</v>
      </c>
      <c r="BQ76" s="113">
        <v>13</v>
      </c>
      <c r="BR76" s="113">
        <v>23</v>
      </c>
      <c r="BS76" s="113">
        <v>20</v>
      </c>
      <c r="BT76" s="113">
        <v>13</v>
      </c>
      <c r="BU76" s="113">
        <v>12</v>
      </c>
      <c r="BV76" s="113">
        <v>11</v>
      </c>
      <c r="BW76" s="113">
        <v>13</v>
      </c>
      <c r="BX76" s="113">
        <v>10</v>
      </c>
      <c r="BY76" s="113">
        <v>11</v>
      </c>
      <c r="BZ76" s="113">
        <v>12</v>
      </c>
      <c r="CA76" s="113">
        <v>12</v>
      </c>
      <c r="CB76" s="71" t="s">
        <v>0</v>
      </c>
      <c r="CC76" s="71" t="s">
        <v>0</v>
      </c>
      <c r="CD76" s="71" t="s">
        <v>0</v>
      </c>
      <c r="CE76" s="71" t="s">
        <v>0</v>
      </c>
      <c r="CF76" s="71" t="s">
        <v>0</v>
      </c>
      <c r="CG76" s="71" t="s">
        <v>0</v>
      </c>
      <c r="CH76" s="71" t="s">
        <v>0</v>
      </c>
      <c r="CI76" s="71" t="s">
        <v>0</v>
      </c>
      <c r="CJ76" s="71" t="s">
        <v>0</v>
      </c>
      <c r="CK76" s="71" t="s">
        <v>0</v>
      </c>
      <c r="CL76" s="71" t="s">
        <v>0</v>
      </c>
      <c r="CM76" s="71" t="s">
        <v>0</v>
      </c>
      <c r="CN76" s="71" t="s">
        <v>0</v>
      </c>
      <c r="CO76" s="71" t="s">
        <v>0</v>
      </c>
      <c r="CP76" s="71" t="s">
        <v>0</v>
      </c>
      <c r="CQ76" s="71" t="s">
        <v>0</v>
      </c>
      <c r="CR76" s="71" t="s">
        <v>0</v>
      </c>
      <c r="CS76" s="71" t="s">
        <v>0</v>
      </c>
      <c r="CT76" s="71" t="s">
        <v>0</v>
      </c>
      <c r="CU76" s="71" t="s">
        <v>0</v>
      </c>
      <c r="CV76" s="71" t="s">
        <v>0</v>
      </c>
      <c r="CW76" s="71" t="s">
        <v>0</v>
      </c>
      <c r="CX76" s="71" t="s">
        <v>0</v>
      </c>
      <c r="CY76" s="71" t="s">
        <v>0</v>
      </c>
      <c r="CZ76" s="71" t="s">
        <v>0</v>
      </c>
      <c r="DA76" s="71" t="s">
        <v>0</v>
      </c>
      <c r="DB76" s="71" t="s">
        <v>0</v>
      </c>
      <c r="DC76" s="71" t="s">
        <v>0</v>
      </c>
      <c r="DD76" s="71" t="s">
        <v>0</v>
      </c>
      <c r="DE76" s="71" t="s">
        <v>0</v>
      </c>
      <c r="DF76" s="71" t="s">
        <v>0</v>
      </c>
      <c r="DG76" s="71" t="s">
        <v>0</v>
      </c>
      <c r="DH76" s="71" t="s">
        <v>0</v>
      </c>
      <c r="DI76" s="71" t="s">
        <v>0</v>
      </c>
      <c r="DJ76" s="71" t="s">
        <v>0</v>
      </c>
      <c r="DK76" s="71" t="s">
        <v>0</v>
      </c>
      <c r="DL76" s="71" t="s">
        <v>0</v>
      </c>
      <c r="DM76" s="71" t="s">
        <v>0</v>
      </c>
      <c r="DN76" s="71" t="s">
        <v>0</v>
      </c>
      <c r="DO76" s="71" t="s">
        <v>0</v>
      </c>
      <c r="DP76" s="71" t="s">
        <v>0</v>
      </c>
      <c r="DQ76" s="71" t="s">
        <v>0</v>
      </c>
      <c r="DR76" s="71" t="s">
        <v>0</v>
      </c>
      <c r="DS76" s="71" t="s">
        <v>0</v>
      </c>
      <c r="DT76" s="144">
        <f>(2.71828^(-492.8857+59.0795*K76+7.224*L76))/(1+(2.71828^(-492.8857+59.0795*K76+7.224*L76)))</f>
        <v>1</v>
      </c>
      <c r="DU76" s="40">
        <f>COUNTIF($M76,"=13")+COUNTIF($N76,"=21")+COUNTIF($O76,"=14")+COUNTIF($P76,"=11")+COUNTIF($Q76,"=11")+COUNTIF($R76,"=14")+COUNTIF($S76,"=12")+COUNTIF($T76,"=12")+COUNTIF($U76,"=12")+COUNTIF($V76,"=13")+COUNTIF($W76,"=13")+COUNTIF($X76,"=16")</f>
        <v>11</v>
      </c>
      <c r="DV76" s="40">
        <f>COUNTIF($Y76,"=17")+COUNTIF($Z76,"=9")+COUNTIF($AA76,"=9")+COUNTIF($AB76,"=11")+COUNTIF($AC76,"=11")+COUNTIF($AD76,"=25")+COUNTIF($AE76,"=15")+COUNTIF($AF76,"=19")+COUNTIF($AG76,"=30")+COUNTIF($AH76,"=15")+COUNTIF($AI76,"=15")+COUNTIF($AJ76,"=16")+COUNTIF($AK76,"=17")</f>
        <v>13</v>
      </c>
      <c r="DW76" s="40">
        <f>COUNTIF($AL76,"=11")+COUNTIF($AM76,"=11")+COUNTIF($AN76,"=22")+COUNTIF($AO76,"=23")+COUNTIF($AP76,"=17")+COUNTIF($AQ76,"=14")+COUNTIF($AR76,"=19")+COUNTIF($AS76,"=17")+COUNTIF($AV76,"=12")+COUNTIF($AW76,"=12")</f>
        <v>7</v>
      </c>
      <c r="DX76" s="40">
        <f>COUNTIF($AX76,"=11")+COUNTIF($AY76,"=9")+COUNTIF($AZ76,"=15")+COUNTIF($BA76,"=16")+COUNTIF($BB76,"=8")+COUNTIF($BC76,"=10")+COUNTIF($BD76,"=10")+COUNTIF($BE76,"=8")+COUNTIF($BF76,"=10")+COUNTIF($BG76,"=10")</f>
        <v>10</v>
      </c>
      <c r="DY76" s="40">
        <f>COUNTIF($BH76,"=12")+COUNTIF($BI76,"=23")+COUNTIF($BJ76,"=23")+COUNTIF($BK76,"=15")+COUNTIF($BL76,"=10")+COUNTIF($BM76,"=12")+COUNTIF($BN76,"=12")+COUNTIF($BO76,"=16")+COUNTIF($BP76,"=8")+COUNTIF($BQ76,"=12")+COUNTIF($BR76,"=22")+COUNTIF($BS76,"=20")+COUNTIF($BT76,"=13")</f>
        <v>10</v>
      </c>
      <c r="DZ76" s="40">
        <f>COUNTIF($BU76,"=12")+COUNTIF($BV76,"=11")+COUNTIF($BW76,"=13")+COUNTIF($BX76,"=10")+COUNTIF($BY76,"=11")+COUNTIF($BZ76,"=12")+COUNTIF($CA76,"=12")</f>
        <v>7</v>
      </c>
      <c r="EA76" s="72" t="s">
        <v>100</v>
      </c>
      <c r="EB76" s="72" t="s">
        <v>422</v>
      </c>
      <c r="EC76" s="51"/>
      <c r="ED76" s="52"/>
    </row>
    <row r="77" spans="1:134" s="13" customFormat="1" ht="15.95" customHeight="1" x14ac:dyDescent="0.25">
      <c r="A77" s="20">
        <v>187527</v>
      </c>
      <c r="B77" s="141" t="s">
        <v>203</v>
      </c>
      <c r="C77" s="2" t="s">
        <v>166</v>
      </c>
      <c r="D77" s="99" t="s">
        <v>31</v>
      </c>
      <c r="E77" s="20" t="s">
        <v>12</v>
      </c>
      <c r="F77" s="20" t="s">
        <v>127</v>
      </c>
      <c r="G77" s="98">
        <v>43739</v>
      </c>
      <c r="H77" s="72" t="s">
        <v>789</v>
      </c>
      <c r="I77" s="20" t="s">
        <v>286</v>
      </c>
      <c r="J77" s="20" t="s">
        <v>797</v>
      </c>
      <c r="K77" s="158">
        <f>+COUNTIF($N77,"&lt;=21")+COUNTIF($AA77,"&lt;=9")+COUNTIF($AJ77,"&lt;=16")+COUNTIF($AN77,"&gt;=22")+COUNTIF($AP77,"&gt;=17")+COUNTIF($AQ77,"&lt;=14")+COUNTIF($AR77,"&gt;=19")+COUNTIF($BK77,"&lt;=15")+COUNTIF($BO77,"&gt;=16")+COUNTIF($BX77,"&lt;=10")</f>
        <v>9</v>
      </c>
      <c r="L77" s="106">
        <f>65-(+DU77+DV77+DW77+DX77+DY77+DZ77)</f>
        <v>3</v>
      </c>
      <c r="M77" s="54">
        <v>13</v>
      </c>
      <c r="N77" s="54">
        <v>21</v>
      </c>
      <c r="O77" s="54">
        <v>14</v>
      </c>
      <c r="P77" s="54">
        <v>11</v>
      </c>
      <c r="Q77" s="114">
        <v>9</v>
      </c>
      <c r="R77" s="114">
        <v>14</v>
      </c>
      <c r="S77" s="54">
        <v>12</v>
      </c>
      <c r="T77" s="54">
        <v>12</v>
      </c>
      <c r="U77" s="54">
        <v>12</v>
      </c>
      <c r="V77" s="54">
        <v>13</v>
      </c>
      <c r="W77" s="54">
        <v>13</v>
      </c>
      <c r="X77" s="54">
        <v>16</v>
      </c>
      <c r="Y77" s="54">
        <v>17</v>
      </c>
      <c r="Z77" s="131">
        <v>9</v>
      </c>
      <c r="AA77" s="131">
        <v>9</v>
      </c>
      <c r="AB77" s="54">
        <v>11</v>
      </c>
      <c r="AC77" s="54">
        <v>11</v>
      </c>
      <c r="AD77" s="54">
        <v>25</v>
      </c>
      <c r="AE77" s="54">
        <v>15</v>
      </c>
      <c r="AF77" s="54">
        <v>19</v>
      </c>
      <c r="AG77" s="54">
        <v>30</v>
      </c>
      <c r="AH77" s="121">
        <v>15</v>
      </c>
      <c r="AI77" s="121">
        <v>15</v>
      </c>
      <c r="AJ77" s="121">
        <v>17</v>
      </c>
      <c r="AK77" s="121">
        <v>17</v>
      </c>
      <c r="AL77" s="54">
        <v>10</v>
      </c>
      <c r="AM77" s="54">
        <v>11</v>
      </c>
      <c r="AN77" s="131">
        <v>22</v>
      </c>
      <c r="AO77" s="131">
        <v>23</v>
      </c>
      <c r="AP77" s="54">
        <v>17</v>
      </c>
      <c r="AQ77" s="54">
        <v>14</v>
      </c>
      <c r="AR77" s="54">
        <v>19</v>
      </c>
      <c r="AS77" s="54">
        <v>17</v>
      </c>
      <c r="AT77" s="131">
        <v>39</v>
      </c>
      <c r="AU77" s="131">
        <v>39</v>
      </c>
      <c r="AV77" s="54">
        <v>12</v>
      </c>
      <c r="AW77" s="54">
        <v>12</v>
      </c>
      <c r="AX77" s="54">
        <v>11</v>
      </c>
      <c r="AY77" s="54">
        <v>9</v>
      </c>
      <c r="AZ77" s="131">
        <v>15</v>
      </c>
      <c r="BA77" s="131">
        <v>16</v>
      </c>
      <c r="BB77" s="54">
        <v>8</v>
      </c>
      <c r="BC77" s="54">
        <v>10</v>
      </c>
      <c r="BD77" s="54">
        <v>10</v>
      </c>
      <c r="BE77" s="54">
        <v>8</v>
      </c>
      <c r="BF77" s="54">
        <v>10</v>
      </c>
      <c r="BG77" s="54">
        <v>10</v>
      </c>
      <c r="BH77" s="54">
        <v>12</v>
      </c>
      <c r="BI77" s="131">
        <v>23</v>
      </c>
      <c r="BJ77" s="131">
        <v>23</v>
      </c>
      <c r="BK77" s="54">
        <v>15</v>
      </c>
      <c r="BL77" s="54">
        <v>10</v>
      </c>
      <c r="BM77" s="54">
        <v>12</v>
      </c>
      <c r="BN77" s="54">
        <v>12</v>
      </c>
      <c r="BO77" s="54">
        <v>16</v>
      </c>
      <c r="BP77" s="54">
        <v>8</v>
      </c>
      <c r="BQ77" s="54">
        <v>12</v>
      </c>
      <c r="BR77" s="54">
        <v>22</v>
      </c>
      <c r="BS77" s="54">
        <v>20</v>
      </c>
      <c r="BT77" s="54">
        <v>13</v>
      </c>
      <c r="BU77" s="54">
        <v>12</v>
      </c>
      <c r="BV77" s="54">
        <v>11</v>
      </c>
      <c r="BW77" s="54">
        <v>13</v>
      </c>
      <c r="BX77" s="54">
        <v>10</v>
      </c>
      <c r="BY77" s="54">
        <v>11</v>
      </c>
      <c r="BZ77" s="54">
        <v>12</v>
      </c>
      <c r="CA77" s="54">
        <v>12</v>
      </c>
      <c r="CB77" s="71" t="s">
        <v>0</v>
      </c>
      <c r="CC77" s="71" t="s">
        <v>0</v>
      </c>
      <c r="CD77" s="71" t="s">
        <v>0</v>
      </c>
      <c r="CE77" s="71" t="s">
        <v>0</v>
      </c>
      <c r="CF77" s="71" t="s">
        <v>0</v>
      </c>
      <c r="CG77" s="71" t="s">
        <v>0</v>
      </c>
      <c r="CH77" s="71" t="s">
        <v>0</v>
      </c>
      <c r="CI77" s="71" t="s">
        <v>0</v>
      </c>
      <c r="CJ77" s="71" t="s">
        <v>0</v>
      </c>
      <c r="CK77" s="71" t="s">
        <v>0</v>
      </c>
      <c r="CL77" s="71" t="s">
        <v>0</v>
      </c>
      <c r="CM77" s="71" t="s">
        <v>0</v>
      </c>
      <c r="CN77" s="71" t="s">
        <v>0</v>
      </c>
      <c r="CO77" s="71" t="s">
        <v>0</v>
      </c>
      <c r="CP77" s="71" t="s">
        <v>0</v>
      </c>
      <c r="CQ77" s="71" t="s">
        <v>0</v>
      </c>
      <c r="CR77" s="71" t="s">
        <v>0</v>
      </c>
      <c r="CS77" s="71" t="s">
        <v>0</v>
      </c>
      <c r="CT77" s="71" t="s">
        <v>0</v>
      </c>
      <c r="CU77" s="71" t="s">
        <v>0</v>
      </c>
      <c r="CV77" s="71" t="s">
        <v>0</v>
      </c>
      <c r="CW77" s="71" t="s">
        <v>0</v>
      </c>
      <c r="CX77" s="71" t="s">
        <v>0</v>
      </c>
      <c r="CY77" s="71" t="s">
        <v>0</v>
      </c>
      <c r="CZ77" s="71" t="s">
        <v>0</v>
      </c>
      <c r="DA77" s="71" t="s">
        <v>0</v>
      </c>
      <c r="DB77" s="71" t="s">
        <v>0</v>
      </c>
      <c r="DC77" s="71" t="s">
        <v>0</v>
      </c>
      <c r="DD77" s="71" t="s">
        <v>0</v>
      </c>
      <c r="DE77" s="71" t="s">
        <v>0</v>
      </c>
      <c r="DF77" s="71" t="s">
        <v>0</v>
      </c>
      <c r="DG77" s="71" t="s">
        <v>0</v>
      </c>
      <c r="DH77" s="71" t="s">
        <v>0</v>
      </c>
      <c r="DI77" s="71" t="s">
        <v>0</v>
      </c>
      <c r="DJ77" s="71" t="s">
        <v>0</v>
      </c>
      <c r="DK77" s="71" t="s">
        <v>0</v>
      </c>
      <c r="DL77" s="71" t="s">
        <v>0</v>
      </c>
      <c r="DM77" s="71" t="s">
        <v>0</v>
      </c>
      <c r="DN77" s="71" t="s">
        <v>0</v>
      </c>
      <c r="DO77" s="71" t="s">
        <v>0</v>
      </c>
      <c r="DP77" s="71" t="s">
        <v>0</v>
      </c>
      <c r="DQ77" s="71" t="s">
        <v>0</v>
      </c>
      <c r="DR77" s="71" t="s">
        <v>0</v>
      </c>
      <c r="DS77" s="71" t="s">
        <v>0</v>
      </c>
      <c r="DT77" s="144">
        <f>(2.71828^(-492.8857+59.0795*K77+7.224*L77))/(1+(2.71828^(-492.8857+59.0795*K77+7.224*L77)))</f>
        <v>1</v>
      </c>
      <c r="DU77" s="40">
        <f>COUNTIF($M77,"=13")+COUNTIF($N77,"=21")+COUNTIF($O77,"=14")+COUNTIF($P77,"=11")+COUNTIF($Q77,"=11")+COUNTIF($R77,"=14")+COUNTIF($S77,"=12")+COUNTIF($T77,"=12")+COUNTIF($U77,"=12")+COUNTIF($V77,"=13")+COUNTIF($W77,"=13")+COUNTIF($X77,"=16")</f>
        <v>11</v>
      </c>
      <c r="DV77" s="40">
        <f>COUNTIF($Y77,"=17")+COUNTIF($Z77,"=9")+COUNTIF($AA77,"=9")+COUNTIF($AB77,"=11")+COUNTIF($AC77,"=11")+COUNTIF($AD77,"=25")+COUNTIF($AE77,"=15")+COUNTIF($AF77,"=19")+COUNTIF($AG77,"=30")+COUNTIF($AH77,"=15")+COUNTIF($AI77,"=15")+COUNTIF($AJ77,"=16")+COUNTIF($AK77,"=17")</f>
        <v>12</v>
      </c>
      <c r="DW77" s="40">
        <f>COUNTIF($AL77,"=11")+COUNTIF($AM77,"=11")+COUNTIF($AN77,"=22")+COUNTIF($AO77,"=23")+COUNTIF($AP77,"=17")+COUNTIF($AQ77,"=14")+COUNTIF($AR77,"=19")+COUNTIF($AS77,"=17")+COUNTIF($AV77,"=12")+COUNTIF($AW77,"=12")</f>
        <v>9</v>
      </c>
      <c r="DX77" s="40">
        <f>COUNTIF($AX77,"=11")+COUNTIF($AY77,"=9")+COUNTIF($AZ77,"=15")+COUNTIF($BA77,"=16")+COUNTIF($BB77,"=8")+COUNTIF($BC77,"=10")+COUNTIF($BD77,"=10")+COUNTIF($BE77,"=8")+COUNTIF($BF77,"=10")+COUNTIF($BG77,"=10")</f>
        <v>10</v>
      </c>
      <c r="DY77" s="40">
        <f>COUNTIF($BH77,"=12")+COUNTIF($BI77,"=23")+COUNTIF($BJ77,"=23")+COUNTIF($BK77,"=15")+COUNTIF($BL77,"=10")+COUNTIF($BM77,"=12")+COUNTIF($BN77,"=12")+COUNTIF($BO77,"=16")+COUNTIF($BP77,"=8")+COUNTIF($BQ77,"=12")+COUNTIF($BR77,"=22")+COUNTIF($BS77,"=20")+COUNTIF($BT77,"=13")</f>
        <v>13</v>
      </c>
      <c r="DZ77" s="40">
        <f>COUNTIF($BU77,"=12")+COUNTIF($BV77,"=11")+COUNTIF($BW77,"=13")+COUNTIF($BX77,"=10")+COUNTIF($BY77,"=11")+COUNTIF($BZ77,"=12")+COUNTIF($CA77,"=12")</f>
        <v>7</v>
      </c>
      <c r="EA77" s="2" t="s">
        <v>203</v>
      </c>
      <c r="EB77" s="20" t="s">
        <v>0</v>
      </c>
      <c r="EC77" s="51"/>
      <c r="ED77" s="52"/>
    </row>
    <row r="78" spans="1:134" s="13" customFormat="1" ht="15.95" customHeight="1" x14ac:dyDescent="0.25">
      <c r="A78" s="176">
        <v>114211</v>
      </c>
      <c r="B78" s="167" t="s">
        <v>123</v>
      </c>
      <c r="C78" s="72" t="s">
        <v>288</v>
      </c>
      <c r="D78" s="99" t="s">
        <v>51</v>
      </c>
      <c r="E78" s="142" t="s">
        <v>111</v>
      </c>
      <c r="F78" s="17" t="s">
        <v>123</v>
      </c>
      <c r="G78" s="98">
        <v>43739</v>
      </c>
      <c r="H78" s="72" t="s">
        <v>789</v>
      </c>
      <c r="I78" s="20" t="s">
        <v>286</v>
      </c>
      <c r="J78" s="20" t="s">
        <v>797</v>
      </c>
      <c r="K78" s="158">
        <f>+COUNTIF($N78,"&lt;=21")+COUNTIF($AA78,"&lt;=9")+COUNTIF($AJ78,"&lt;=16")+COUNTIF($AN78,"&gt;=22")+COUNTIF($AP78,"&gt;=17")+COUNTIF($AQ78,"&lt;=14")+COUNTIF($AR78,"&gt;=19")+COUNTIF($BK78,"&lt;=15")+COUNTIF($BO78,"&gt;=16")+COUNTIF($BX78,"&lt;=10")</f>
        <v>9</v>
      </c>
      <c r="L78" s="106">
        <f>65-(+DU78+DV78+DW78+DX78+DY78+DZ78)</f>
        <v>3</v>
      </c>
      <c r="M78" s="168">
        <v>13</v>
      </c>
      <c r="N78" s="168">
        <v>21</v>
      </c>
      <c r="O78" s="168">
        <v>14</v>
      </c>
      <c r="P78" s="168">
        <v>11</v>
      </c>
      <c r="Q78" s="131">
        <v>11</v>
      </c>
      <c r="R78" s="131">
        <v>14</v>
      </c>
      <c r="S78" s="168">
        <v>12</v>
      </c>
      <c r="T78" s="168">
        <v>12</v>
      </c>
      <c r="U78" s="168">
        <v>12</v>
      </c>
      <c r="V78" s="168">
        <v>13</v>
      </c>
      <c r="W78" s="168">
        <v>13</v>
      </c>
      <c r="X78" s="168">
        <v>16</v>
      </c>
      <c r="Y78" s="168">
        <v>17</v>
      </c>
      <c r="Z78" s="131">
        <v>9</v>
      </c>
      <c r="AA78" s="131">
        <v>9</v>
      </c>
      <c r="AB78" s="168">
        <v>11</v>
      </c>
      <c r="AC78" s="168">
        <v>11</v>
      </c>
      <c r="AD78" s="168">
        <v>25</v>
      </c>
      <c r="AE78" s="168">
        <v>15</v>
      </c>
      <c r="AF78" s="168">
        <v>19</v>
      </c>
      <c r="AG78" s="168">
        <v>29</v>
      </c>
      <c r="AH78" s="131">
        <v>15</v>
      </c>
      <c r="AI78" s="131">
        <v>15</v>
      </c>
      <c r="AJ78" s="131">
        <v>16</v>
      </c>
      <c r="AK78" s="131">
        <v>17</v>
      </c>
      <c r="AL78" s="168">
        <v>10</v>
      </c>
      <c r="AM78" s="113">
        <v>11</v>
      </c>
      <c r="AN78" s="131">
        <v>22</v>
      </c>
      <c r="AO78" s="131">
        <v>23</v>
      </c>
      <c r="AP78" s="168">
        <v>17</v>
      </c>
      <c r="AQ78" s="168">
        <v>14</v>
      </c>
      <c r="AR78" s="168">
        <v>18</v>
      </c>
      <c r="AS78" s="168">
        <v>17</v>
      </c>
      <c r="AT78" s="131">
        <v>37</v>
      </c>
      <c r="AU78" s="131">
        <v>40</v>
      </c>
      <c r="AV78" s="113">
        <v>12</v>
      </c>
      <c r="AW78" s="168">
        <v>12</v>
      </c>
      <c r="AX78" s="168">
        <v>11</v>
      </c>
      <c r="AY78" s="168">
        <v>9</v>
      </c>
      <c r="AZ78" s="131">
        <v>15</v>
      </c>
      <c r="BA78" s="131">
        <v>16</v>
      </c>
      <c r="BB78" s="168">
        <v>8</v>
      </c>
      <c r="BC78" s="168">
        <v>10</v>
      </c>
      <c r="BD78" s="168">
        <v>10</v>
      </c>
      <c r="BE78" s="168">
        <v>8</v>
      </c>
      <c r="BF78" s="168">
        <v>10</v>
      </c>
      <c r="BG78" s="168">
        <v>10</v>
      </c>
      <c r="BH78" s="168">
        <v>12</v>
      </c>
      <c r="BI78" s="131">
        <v>23</v>
      </c>
      <c r="BJ78" s="131">
        <v>23</v>
      </c>
      <c r="BK78" s="168">
        <v>15</v>
      </c>
      <c r="BL78" s="168">
        <v>10</v>
      </c>
      <c r="BM78" s="168">
        <v>12</v>
      </c>
      <c r="BN78" s="168">
        <v>12</v>
      </c>
      <c r="BO78" s="168">
        <v>16</v>
      </c>
      <c r="BP78" s="168">
        <v>8</v>
      </c>
      <c r="BQ78" s="168">
        <v>12</v>
      </c>
      <c r="BR78" s="168">
        <v>22</v>
      </c>
      <c r="BS78" s="168">
        <v>20</v>
      </c>
      <c r="BT78" s="168">
        <v>13</v>
      </c>
      <c r="BU78" s="168">
        <v>12</v>
      </c>
      <c r="BV78" s="168">
        <v>11</v>
      </c>
      <c r="BW78" s="168">
        <v>13</v>
      </c>
      <c r="BX78" s="168">
        <v>10</v>
      </c>
      <c r="BY78" s="168">
        <v>11</v>
      </c>
      <c r="BZ78" s="168">
        <v>12</v>
      </c>
      <c r="CA78" s="168">
        <v>12</v>
      </c>
      <c r="CB78" s="71" t="s">
        <v>0</v>
      </c>
      <c r="CC78" s="71" t="s">
        <v>0</v>
      </c>
      <c r="CD78" s="71" t="s">
        <v>0</v>
      </c>
      <c r="CE78" s="71" t="s">
        <v>0</v>
      </c>
      <c r="CF78" s="71" t="s">
        <v>0</v>
      </c>
      <c r="CG78" s="71" t="s">
        <v>0</v>
      </c>
      <c r="CH78" s="71" t="s">
        <v>0</v>
      </c>
      <c r="CI78" s="71" t="s">
        <v>0</v>
      </c>
      <c r="CJ78" s="71" t="s">
        <v>0</v>
      </c>
      <c r="CK78" s="71" t="s">
        <v>0</v>
      </c>
      <c r="CL78" s="71" t="s">
        <v>0</v>
      </c>
      <c r="CM78" s="71" t="s">
        <v>0</v>
      </c>
      <c r="CN78" s="71" t="s">
        <v>0</v>
      </c>
      <c r="CO78" s="71" t="s">
        <v>0</v>
      </c>
      <c r="CP78" s="71" t="s">
        <v>0</v>
      </c>
      <c r="CQ78" s="71" t="s">
        <v>0</v>
      </c>
      <c r="CR78" s="71" t="s">
        <v>0</v>
      </c>
      <c r="CS78" s="71" t="s">
        <v>0</v>
      </c>
      <c r="CT78" s="71" t="s">
        <v>0</v>
      </c>
      <c r="CU78" s="71" t="s">
        <v>0</v>
      </c>
      <c r="CV78" s="71" t="s">
        <v>0</v>
      </c>
      <c r="CW78" s="71" t="s">
        <v>0</v>
      </c>
      <c r="CX78" s="71" t="s">
        <v>0</v>
      </c>
      <c r="CY78" s="71" t="s">
        <v>0</v>
      </c>
      <c r="CZ78" s="71" t="s">
        <v>0</v>
      </c>
      <c r="DA78" s="71" t="s">
        <v>0</v>
      </c>
      <c r="DB78" s="71" t="s">
        <v>0</v>
      </c>
      <c r="DC78" s="71" t="s">
        <v>0</v>
      </c>
      <c r="DD78" s="71" t="s">
        <v>0</v>
      </c>
      <c r="DE78" s="71" t="s">
        <v>0</v>
      </c>
      <c r="DF78" s="71" t="s">
        <v>0</v>
      </c>
      <c r="DG78" s="71" t="s">
        <v>0</v>
      </c>
      <c r="DH78" s="71" t="s">
        <v>0</v>
      </c>
      <c r="DI78" s="71" t="s">
        <v>0</v>
      </c>
      <c r="DJ78" s="71" t="s">
        <v>0</v>
      </c>
      <c r="DK78" s="71" t="s">
        <v>0</v>
      </c>
      <c r="DL78" s="71" t="s">
        <v>0</v>
      </c>
      <c r="DM78" s="71" t="s">
        <v>0</v>
      </c>
      <c r="DN78" s="71" t="s">
        <v>0</v>
      </c>
      <c r="DO78" s="71" t="s">
        <v>0</v>
      </c>
      <c r="DP78" s="71" t="s">
        <v>0</v>
      </c>
      <c r="DQ78" s="71" t="s">
        <v>0</v>
      </c>
      <c r="DR78" s="71" t="s">
        <v>0</v>
      </c>
      <c r="DS78" s="71" t="s">
        <v>0</v>
      </c>
      <c r="DT78" s="144">
        <f>(2.71828^(-492.8857+59.0795*K78+7.224*L78))/(1+(2.71828^(-492.8857+59.0795*K78+7.224*L78)))</f>
        <v>1</v>
      </c>
      <c r="DU78" s="40">
        <f>COUNTIF($M78,"=13")+COUNTIF($N78,"=21")+COUNTIF($O78,"=14")+COUNTIF($P78,"=11")+COUNTIF($Q78,"=11")+COUNTIF($R78,"=14")+COUNTIF($S78,"=12")+COUNTIF($T78,"=12")+COUNTIF($U78,"=12")+COUNTIF($V78,"=13")+COUNTIF($W78,"=13")+COUNTIF($X78,"=16")</f>
        <v>12</v>
      </c>
      <c r="DV78" s="40">
        <f>COUNTIF($Y78,"=17")+COUNTIF($Z78,"=9")+COUNTIF($AA78,"=9")+COUNTIF($AB78,"=11")+COUNTIF($AC78,"=11")+COUNTIF($AD78,"=25")+COUNTIF($AE78,"=15")+COUNTIF($AF78,"=19")+COUNTIF($AG78,"=30")+COUNTIF($AH78,"=15")+COUNTIF($AI78,"=15")+COUNTIF($AJ78,"=16")+COUNTIF($AK78,"=17")</f>
        <v>12</v>
      </c>
      <c r="DW78" s="40">
        <f>COUNTIF($AL78,"=11")+COUNTIF($AM78,"=11")+COUNTIF($AN78,"=22")+COUNTIF($AO78,"=23")+COUNTIF($AP78,"=17")+COUNTIF($AQ78,"=14")+COUNTIF($AR78,"=19")+COUNTIF($AS78,"=17")+COUNTIF($AV78,"=12")+COUNTIF($AW78,"=12")</f>
        <v>8</v>
      </c>
      <c r="DX78" s="40">
        <f>COUNTIF($AX78,"=11")+COUNTIF($AY78,"=9")+COUNTIF($AZ78,"=15")+COUNTIF($BA78,"=16")+COUNTIF($BB78,"=8")+COUNTIF($BC78,"=10")+COUNTIF($BD78,"=10")+COUNTIF($BE78,"=8")+COUNTIF($BF78,"=10")+COUNTIF($BG78,"=10")</f>
        <v>10</v>
      </c>
      <c r="DY78" s="40">
        <f>COUNTIF($BH78,"=12")+COUNTIF($BI78,"=23")+COUNTIF($BJ78,"=23")+COUNTIF($BK78,"=15")+COUNTIF($BL78,"=10")+COUNTIF($BM78,"=12")+COUNTIF($BN78,"=12")+COUNTIF($BO78,"=16")+COUNTIF($BP78,"=8")+COUNTIF($BQ78,"=12")+COUNTIF($BR78,"=22")+COUNTIF($BS78,"=20")+COUNTIF($BT78,"=13")</f>
        <v>13</v>
      </c>
      <c r="DZ78" s="40">
        <f>COUNTIF($BU78,"=12")+COUNTIF($BV78,"=11")+COUNTIF($BW78,"=13")+COUNTIF($BX78,"=10")+COUNTIF($BY78,"=11")+COUNTIF($BZ78,"=12")+COUNTIF($CA78,"=12")</f>
        <v>7</v>
      </c>
      <c r="EA78" s="72" t="s">
        <v>123</v>
      </c>
      <c r="EB78" s="72" t="s">
        <v>425</v>
      </c>
      <c r="EC78" s="51"/>
      <c r="ED78" s="33"/>
    </row>
    <row r="79" spans="1:134" s="13" customFormat="1" ht="15.95" customHeight="1" x14ac:dyDescent="0.25">
      <c r="A79" s="72">
        <v>35612</v>
      </c>
      <c r="B79" s="26" t="s">
        <v>127</v>
      </c>
      <c r="C79" s="52" t="s">
        <v>151</v>
      </c>
      <c r="D79" s="99" t="s">
        <v>30</v>
      </c>
      <c r="E79" s="72" t="s">
        <v>12</v>
      </c>
      <c r="F79" s="2" t="s">
        <v>127</v>
      </c>
      <c r="G79" s="98">
        <v>43739</v>
      </c>
      <c r="H79" s="72" t="s">
        <v>789</v>
      </c>
      <c r="I79" s="20" t="s">
        <v>286</v>
      </c>
      <c r="J79" s="20" t="s">
        <v>797</v>
      </c>
      <c r="K79" s="158">
        <f>+COUNTIF($N79,"&lt;=21")+COUNTIF($AA79,"&lt;=9")+COUNTIF($AJ79,"&lt;=16")+COUNTIF($AN79,"&gt;=22")+COUNTIF($AP79,"&gt;=17")+COUNTIF($AQ79,"&lt;=14")+COUNTIF($AR79,"&gt;=19")+COUNTIF($BK79,"&lt;=15")+COUNTIF($BO79,"&gt;=16")+COUNTIF($BX79,"&lt;=10")</f>
        <v>9</v>
      </c>
      <c r="L79" s="106">
        <f>65-(+DU79+DV79+DW79+DX79+DY79+DZ79)</f>
        <v>4</v>
      </c>
      <c r="M79" s="113">
        <v>13</v>
      </c>
      <c r="N79" s="113">
        <v>21</v>
      </c>
      <c r="O79" s="113">
        <v>14</v>
      </c>
      <c r="P79" s="113">
        <v>11</v>
      </c>
      <c r="Q79" s="114">
        <v>9</v>
      </c>
      <c r="R79" s="114">
        <v>14</v>
      </c>
      <c r="S79" s="113">
        <v>12</v>
      </c>
      <c r="T79" s="113">
        <v>12</v>
      </c>
      <c r="U79" s="113">
        <v>12</v>
      </c>
      <c r="V79" s="113">
        <v>13</v>
      </c>
      <c r="W79" s="113">
        <v>13</v>
      </c>
      <c r="X79" s="113">
        <v>16</v>
      </c>
      <c r="Y79" s="113">
        <v>17</v>
      </c>
      <c r="Z79" s="121">
        <v>9</v>
      </c>
      <c r="AA79" s="121">
        <v>9</v>
      </c>
      <c r="AB79" s="113">
        <v>11</v>
      </c>
      <c r="AC79" s="113">
        <v>11</v>
      </c>
      <c r="AD79" s="113">
        <v>25</v>
      </c>
      <c r="AE79" s="113">
        <v>15</v>
      </c>
      <c r="AF79" s="113">
        <v>19</v>
      </c>
      <c r="AG79" s="113">
        <v>30</v>
      </c>
      <c r="AH79" s="121">
        <v>14</v>
      </c>
      <c r="AI79" s="121">
        <v>15</v>
      </c>
      <c r="AJ79" s="121">
        <v>17</v>
      </c>
      <c r="AK79" s="121">
        <v>17</v>
      </c>
      <c r="AL79" s="113">
        <v>10</v>
      </c>
      <c r="AM79" s="113">
        <v>11</v>
      </c>
      <c r="AN79" s="114">
        <v>22</v>
      </c>
      <c r="AO79" s="114">
        <v>23</v>
      </c>
      <c r="AP79" s="113">
        <v>17</v>
      </c>
      <c r="AQ79" s="113">
        <v>14</v>
      </c>
      <c r="AR79" s="113">
        <v>19</v>
      </c>
      <c r="AS79" s="113">
        <v>17</v>
      </c>
      <c r="AT79" s="114">
        <v>39</v>
      </c>
      <c r="AU79" s="121">
        <v>39</v>
      </c>
      <c r="AV79" s="113">
        <v>12</v>
      </c>
      <c r="AW79" s="113">
        <v>12</v>
      </c>
      <c r="AX79" s="113">
        <v>11</v>
      </c>
      <c r="AY79" s="113">
        <v>9</v>
      </c>
      <c r="AZ79" s="114">
        <v>15</v>
      </c>
      <c r="BA79" s="114">
        <v>16</v>
      </c>
      <c r="BB79" s="113">
        <v>8</v>
      </c>
      <c r="BC79" s="113">
        <v>10</v>
      </c>
      <c r="BD79" s="113">
        <v>10</v>
      </c>
      <c r="BE79" s="113">
        <v>8</v>
      </c>
      <c r="BF79" s="113">
        <v>10</v>
      </c>
      <c r="BG79" s="113">
        <v>10</v>
      </c>
      <c r="BH79" s="113">
        <v>12</v>
      </c>
      <c r="BI79" s="114">
        <v>23</v>
      </c>
      <c r="BJ79" s="114">
        <v>23</v>
      </c>
      <c r="BK79" s="113">
        <v>15</v>
      </c>
      <c r="BL79" s="113">
        <v>10</v>
      </c>
      <c r="BM79" s="113">
        <v>12</v>
      </c>
      <c r="BN79" s="113">
        <v>12</v>
      </c>
      <c r="BO79" s="113">
        <v>16</v>
      </c>
      <c r="BP79" s="113">
        <v>8</v>
      </c>
      <c r="BQ79" s="113">
        <v>12</v>
      </c>
      <c r="BR79" s="113">
        <v>22</v>
      </c>
      <c r="BS79" s="113">
        <v>20</v>
      </c>
      <c r="BT79" s="113">
        <v>13</v>
      </c>
      <c r="BU79" s="113">
        <v>12</v>
      </c>
      <c r="BV79" s="113">
        <v>11</v>
      </c>
      <c r="BW79" s="113">
        <v>13</v>
      </c>
      <c r="BX79" s="113">
        <v>10</v>
      </c>
      <c r="BY79" s="113">
        <v>11</v>
      </c>
      <c r="BZ79" s="113">
        <v>12</v>
      </c>
      <c r="CA79" s="113">
        <v>12</v>
      </c>
      <c r="CB79" s="71" t="s">
        <v>0</v>
      </c>
      <c r="CC79" s="71" t="s">
        <v>0</v>
      </c>
      <c r="CD79" s="71" t="s">
        <v>0</v>
      </c>
      <c r="CE79" s="71" t="s">
        <v>0</v>
      </c>
      <c r="CF79" s="71" t="s">
        <v>0</v>
      </c>
      <c r="CG79" s="71" t="s">
        <v>0</v>
      </c>
      <c r="CH79" s="71" t="s">
        <v>0</v>
      </c>
      <c r="CI79" s="71" t="s">
        <v>0</v>
      </c>
      <c r="CJ79" s="71" t="s">
        <v>0</v>
      </c>
      <c r="CK79" s="71" t="s">
        <v>0</v>
      </c>
      <c r="CL79" s="71" t="s">
        <v>0</v>
      </c>
      <c r="CM79" s="71" t="s">
        <v>0</v>
      </c>
      <c r="CN79" s="71" t="s">
        <v>0</v>
      </c>
      <c r="CO79" s="71" t="s">
        <v>0</v>
      </c>
      <c r="CP79" s="71" t="s">
        <v>0</v>
      </c>
      <c r="CQ79" s="71" t="s">
        <v>0</v>
      </c>
      <c r="CR79" s="71" t="s">
        <v>0</v>
      </c>
      <c r="CS79" s="71" t="s">
        <v>0</v>
      </c>
      <c r="CT79" s="71" t="s">
        <v>0</v>
      </c>
      <c r="CU79" s="71" t="s">
        <v>0</v>
      </c>
      <c r="CV79" s="71" t="s">
        <v>0</v>
      </c>
      <c r="CW79" s="71" t="s">
        <v>0</v>
      </c>
      <c r="CX79" s="71" t="s">
        <v>0</v>
      </c>
      <c r="CY79" s="71" t="s">
        <v>0</v>
      </c>
      <c r="CZ79" s="71" t="s">
        <v>0</v>
      </c>
      <c r="DA79" s="71" t="s">
        <v>0</v>
      </c>
      <c r="DB79" s="71" t="s">
        <v>0</v>
      </c>
      <c r="DC79" s="71" t="s">
        <v>0</v>
      </c>
      <c r="DD79" s="71" t="s">
        <v>0</v>
      </c>
      <c r="DE79" s="71" t="s">
        <v>0</v>
      </c>
      <c r="DF79" s="71" t="s">
        <v>0</v>
      </c>
      <c r="DG79" s="71" t="s">
        <v>0</v>
      </c>
      <c r="DH79" s="71" t="s">
        <v>0</v>
      </c>
      <c r="DI79" s="71" t="s">
        <v>0</v>
      </c>
      <c r="DJ79" s="71" t="s">
        <v>0</v>
      </c>
      <c r="DK79" s="71" t="s">
        <v>0</v>
      </c>
      <c r="DL79" s="71" t="s">
        <v>0</v>
      </c>
      <c r="DM79" s="71" t="s">
        <v>0</v>
      </c>
      <c r="DN79" s="71" t="s">
        <v>0</v>
      </c>
      <c r="DO79" s="71" t="s">
        <v>0</v>
      </c>
      <c r="DP79" s="71" t="s">
        <v>0</v>
      </c>
      <c r="DQ79" s="71" t="s">
        <v>0</v>
      </c>
      <c r="DR79" s="71" t="s">
        <v>0</v>
      </c>
      <c r="DS79" s="71" t="s">
        <v>0</v>
      </c>
      <c r="DT79" s="144">
        <f>(2.71828^(-492.8857+59.0795*K79+7.224*L79))/(1+(2.71828^(-492.8857+59.0795*K79+7.224*L79)))</f>
        <v>1</v>
      </c>
      <c r="DU79" s="40">
        <f>COUNTIF($M79,"=13")+COUNTIF($N79,"=21")+COUNTIF($O79,"=14")+COUNTIF($P79,"=11")+COUNTIF($Q79,"=11")+COUNTIF($R79,"=14")+COUNTIF($S79,"=12")+COUNTIF($T79,"=12")+COUNTIF($U79,"=12")+COUNTIF($V79,"=13")+COUNTIF($W79,"=13")+COUNTIF($X79,"=16")</f>
        <v>11</v>
      </c>
      <c r="DV79" s="40">
        <f>COUNTIF($Y79,"=17")+COUNTIF($Z79,"=9")+COUNTIF($AA79,"=9")+COUNTIF($AB79,"=11")+COUNTIF($AC79,"=11")+COUNTIF($AD79,"=25")+COUNTIF($AE79,"=15")+COUNTIF($AF79,"=19")+COUNTIF($AG79,"=30")+COUNTIF($AH79,"=15")+COUNTIF($AI79,"=15")+COUNTIF($AJ79,"=16")+COUNTIF($AK79,"=17")</f>
        <v>11</v>
      </c>
      <c r="DW79" s="40">
        <f>COUNTIF($AL79,"=11")+COUNTIF($AM79,"=11")+COUNTIF($AN79,"=22")+COUNTIF($AO79,"=23")+COUNTIF($AP79,"=17")+COUNTIF($AQ79,"=14")+COUNTIF($AR79,"=19")+COUNTIF($AS79,"=17")+COUNTIF($AV79,"=12")+COUNTIF($AW79,"=12")</f>
        <v>9</v>
      </c>
      <c r="DX79" s="40">
        <f>COUNTIF($AX79,"=11")+COUNTIF($AY79,"=9")+COUNTIF($AZ79,"=15")+COUNTIF($BA79,"=16")+COUNTIF($BB79,"=8")+COUNTIF($BC79,"=10")+COUNTIF($BD79,"=10")+COUNTIF($BE79,"=8")+COUNTIF($BF79,"=10")+COUNTIF($BG79,"=10")</f>
        <v>10</v>
      </c>
      <c r="DY79" s="40">
        <f>COUNTIF($BH79,"=12")+COUNTIF($BI79,"=23")+COUNTIF($BJ79,"=23")+COUNTIF($BK79,"=15")+COUNTIF($BL79,"=10")+COUNTIF($BM79,"=12")+COUNTIF($BN79,"=12")+COUNTIF($BO79,"=16")+COUNTIF($BP79,"=8")+COUNTIF($BQ79,"=12")+COUNTIF($BR79,"=22")+COUNTIF($BS79,"=20")+COUNTIF($BT79,"=13")</f>
        <v>13</v>
      </c>
      <c r="DZ79" s="40">
        <f>COUNTIF($BU79,"=12")+COUNTIF($BV79,"=11")+COUNTIF($BW79,"=13")+COUNTIF($BX79,"=10")+COUNTIF($BY79,"=11")+COUNTIF($BZ79,"=12")+COUNTIF($CA79,"=12")</f>
        <v>7</v>
      </c>
      <c r="EA79" s="72" t="s">
        <v>128</v>
      </c>
      <c r="EB79" s="72" t="s">
        <v>426</v>
      </c>
      <c r="EC79" s="51"/>
      <c r="ED79" s="52"/>
    </row>
    <row r="80" spans="1:134" s="13" customFormat="1" ht="15.95" customHeight="1" x14ac:dyDescent="0.25">
      <c r="A80" s="20">
        <v>59191</v>
      </c>
      <c r="B80" s="52" t="s">
        <v>127</v>
      </c>
      <c r="C80" s="2" t="s">
        <v>166</v>
      </c>
      <c r="D80" s="99" t="s">
        <v>31</v>
      </c>
      <c r="E80" s="20" t="s">
        <v>12</v>
      </c>
      <c r="F80" s="20" t="s">
        <v>127</v>
      </c>
      <c r="G80" s="98">
        <v>43739</v>
      </c>
      <c r="H80" s="72" t="s">
        <v>789</v>
      </c>
      <c r="I80" s="20" t="s">
        <v>286</v>
      </c>
      <c r="J80" s="20" t="s">
        <v>797</v>
      </c>
      <c r="K80" s="158">
        <f>+COUNTIF($N80,"&lt;=21")+COUNTIF($AA80,"&lt;=9")+COUNTIF($AJ80,"&lt;=16")+COUNTIF($AN80,"&gt;=22")+COUNTIF($AP80,"&gt;=17")+COUNTIF($AQ80,"&lt;=14")+COUNTIF($AR80,"&gt;=19")+COUNTIF($BK80,"&lt;=15")+COUNTIF($BO80,"&gt;=16")+COUNTIF($BX80,"&lt;=10")</f>
        <v>9</v>
      </c>
      <c r="L80" s="106">
        <f>65-(+DU80+DV80+DW80+DX80+DY80+DZ80)</f>
        <v>4</v>
      </c>
      <c r="M80" s="129">
        <v>13</v>
      </c>
      <c r="N80" s="129">
        <v>21</v>
      </c>
      <c r="O80" s="129">
        <v>14</v>
      </c>
      <c r="P80" s="54">
        <v>11</v>
      </c>
      <c r="Q80" s="121">
        <v>9</v>
      </c>
      <c r="R80" s="121">
        <v>14</v>
      </c>
      <c r="S80" s="129">
        <v>12</v>
      </c>
      <c r="T80" s="129">
        <v>12</v>
      </c>
      <c r="U80" s="129">
        <v>12</v>
      </c>
      <c r="V80" s="129">
        <v>13</v>
      </c>
      <c r="W80" s="129">
        <v>13</v>
      </c>
      <c r="X80" s="129">
        <v>16</v>
      </c>
      <c r="Y80" s="129">
        <v>17</v>
      </c>
      <c r="Z80" s="121">
        <v>9</v>
      </c>
      <c r="AA80" s="121">
        <v>9</v>
      </c>
      <c r="AB80" s="129">
        <v>11</v>
      </c>
      <c r="AC80" s="129">
        <v>11</v>
      </c>
      <c r="AD80" s="129">
        <v>25</v>
      </c>
      <c r="AE80" s="129">
        <v>15</v>
      </c>
      <c r="AF80" s="129">
        <v>19</v>
      </c>
      <c r="AG80" s="129">
        <v>30</v>
      </c>
      <c r="AH80" s="121">
        <v>15</v>
      </c>
      <c r="AI80" s="121">
        <v>15</v>
      </c>
      <c r="AJ80" s="121">
        <v>17</v>
      </c>
      <c r="AK80" s="121">
        <v>17</v>
      </c>
      <c r="AL80" s="129">
        <v>10</v>
      </c>
      <c r="AM80" s="129">
        <v>11</v>
      </c>
      <c r="AN80" s="121">
        <v>22</v>
      </c>
      <c r="AO80" s="121">
        <v>23</v>
      </c>
      <c r="AP80" s="129">
        <v>17</v>
      </c>
      <c r="AQ80" s="129">
        <v>14</v>
      </c>
      <c r="AR80" s="129">
        <v>19</v>
      </c>
      <c r="AS80" s="129">
        <v>17</v>
      </c>
      <c r="AT80" s="121">
        <v>39</v>
      </c>
      <c r="AU80" s="121">
        <v>39</v>
      </c>
      <c r="AV80" s="129">
        <v>12</v>
      </c>
      <c r="AW80" s="129">
        <v>12</v>
      </c>
      <c r="AX80" s="129">
        <v>11</v>
      </c>
      <c r="AY80" s="129">
        <v>9</v>
      </c>
      <c r="AZ80" s="121">
        <v>15</v>
      </c>
      <c r="BA80" s="121">
        <v>16</v>
      </c>
      <c r="BB80" s="129">
        <v>8</v>
      </c>
      <c r="BC80" s="129">
        <v>10</v>
      </c>
      <c r="BD80" s="129">
        <v>10</v>
      </c>
      <c r="BE80" s="129">
        <v>8</v>
      </c>
      <c r="BF80" s="129">
        <v>10</v>
      </c>
      <c r="BG80" s="129">
        <v>10</v>
      </c>
      <c r="BH80" s="129">
        <v>12</v>
      </c>
      <c r="BI80" s="121">
        <v>23</v>
      </c>
      <c r="BJ80" s="121">
        <v>23</v>
      </c>
      <c r="BK80" s="129">
        <v>15</v>
      </c>
      <c r="BL80" s="129">
        <v>10</v>
      </c>
      <c r="BM80" s="129">
        <v>12</v>
      </c>
      <c r="BN80" s="129">
        <v>12</v>
      </c>
      <c r="BO80" s="129">
        <v>16</v>
      </c>
      <c r="BP80" s="129">
        <v>8</v>
      </c>
      <c r="BQ80" s="129">
        <v>12</v>
      </c>
      <c r="BR80" s="129">
        <v>22</v>
      </c>
      <c r="BS80" s="129">
        <v>20</v>
      </c>
      <c r="BT80" s="129">
        <v>14</v>
      </c>
      <c r="BU80" s="129">
        <v>12</v>
      </c>
      <c r="BV80" s="129">
        <v>11</v>
      </c>
      <c r="BW80" s="129">
        <v>13</v>
      </c>
      <c r="BX80" s="129">
        <v>10</v>
      </c>
      <c r="BY80" s="129">
        <v>11</v>
      </c>
      <c r="BZ80" s="129">
        <v>12</v>
      </c>
      <c r="CA80" s="129">
        <v>12</v>
      </c>
      <c r="CB80" s="71" t="s">
        <v>0</v>
      </c>
      <c r="CC80" s="71" t="s">
        <v>0</v>
      </c>
      <c r="CD80" s="71" t="s">
        <v>0</v>
      </c>
      <c r="CE80" s="71" t="s">
        <v>0</v>
      </c>
      <c r="CF80" s="71" t="s">
        <v>0</v>
      </c>
      <c r="CG80" s="71" t="s">
        <v>0</v>
      </c>
      <c r="CH80" s="71" t="s">
        <v>0</v>
      </c>
      <c r="CI80" s="71" t="s">
        <v>0</v>
      </c>
      <c r="CJ80" s="71" t="s">
        <v>0</v>
      </c>
      <c r="CK80" s="71" t="s">
        <v>0</v>
      </c>
      <c r="CL80" s="71" t="s">
        <v>0</v>
      </c>
      <c r="CM80" s="71" t="s">
        <v>0</v>
      </c>
      <c r="CN80" s="71" t="s">
        <v>0</v>
      </c>
      <c r="CO80" s="71" t="s">
        <v>0</v>
      </c>
      <c r="CP80" s="71" t="s">
        <v>0</v>
      </c>
      <c r="CQ80" s="71" t="s">
        <v>0</v>
      </c>
      <c r="CR80" s="71" t="s">
        <v>0</v>
      </c>
      <c r="CS80" s="71" t="s">
        <v>0</v>
      </c>
      <c r="CT80" s="71" t="s">
        <v>0</v>
      </c>
      <c r="CU80" s="71" t="s">
        <v>0</v>
      </c>
      <c r="CV80" s="71" t="s">
        <v>0</v>
      </c>
      <c r="CW80" s="71" t="s">
        <v>0</v>
      </c>
      <c r="CX80" s="71" t="s">
        <v>0</v>
      </c>
      <c r="CY80" s="71" t="s">
        <v>0</v>
      </c>
      <c r="CZ80" s="71" t="s">
        <v>0</v>
      </c>
      <c r="DA80" s="71" t="s">
        <v>0</v>
      </c>
      <c r="DB80" s="71" t="s">
        <v>0</v>
      </c>
      <c r="DC80" s="71" t="s">
        <v>0</v>
      </c>
      <c r="DD80" s="71" t="s">
        <v>0</v>
      </c>
      <c r="DE80" s="71" t="s">
        <v>0</v>
      </c>
      <c r="DF80" s="71" t="s">
        <v>0</v>
      </c>
      <c r="DG80" s="71" t="s">
        <v>0</v>
      </c>
      <c r="DH80" s="71" t="s">
        <v>0</v>
      </c>
      <c r="DI80" s="71" t="s">
        <v>0</v>
      </c>
      <c r="DJ80" s="71" t="s">
        <v>0</v>
      </c>
      <c r="DK80" s="71" t="s">
        <v>0</v>
      </c>
      <c r="DL80" s="71" t="s">
        <v>0</v>
      </c>
      <c r="DM80" s="71" t="s">
        <v>0</v>
      </c>
      <c r="DN80" s="71" t="s">
        <v>0</v>
      </c>
      <c r="DO80" s="71" t="s">
        <v>0</v>
      </c>
      <c r="DP80" s="71" t="s">
        <v>0</v>
      </c>
      <c r="DQ80" s="71" t="s">
        <v>0</v>
      </c>
      <c r="DR80" s="71" t="s">
        <v>0</v>
      </c>
      <c r="DS80" s="71" t="s">
        <v>0</v>
      </c>
      <c r="DT80" s="144">
        <f>(2.71828^(-492.8857+59.0795*K80+7.224*L80))/(1+(2.71828^(-492.8857+59.0795*K80+7.224*L80)))</f>
        <v>1</v>
      </c>
      <c r="DU80" s="40">
        <f>COUNTIF($M80,"=13")+COUNTIF($N80,"=21")+COUNTIF($O80,"=14")+COUNTIF($P80,"=11")+COUNTIF($Q80,"=11")+COUNTIF($R80,"=14")+COUNTIF($S80,"=12")+COUNTIF($T80,"=12")+COUNTIF($U80,"=12")+COUNTIF($V80,"=13")+COUNTIF($W80,"=13")+COUNTIF($X80,"=16")</f>
        <v>11</v>
      </c>
      <c r="DV80" s="40">
        <f>COUNTIF($Y80,"=17")+COUNTIF($Z80,"=9")+COUNTIF($AA80,"=9")+COUNTIF($AB80,"=11")+COUNTIF($AC80,"=11")+COUNTIF($AD80,"=25")+COUNTIF($AE80,"=15")+COUNTIF($AF80,"=19")+COUNTIF($AG80,"=30")+COUNTIF($AH80,"=15")+COUNTIF($AI80,"=15")+COUNTIF($AJ80,"=16")+COUNTIF($AK80,"=17")</f>
        <v>12</v>
      </c>
      <c r="DW80" s="40">
        <f>COUNTIF($AL80,"=11")+COUNTIF($AM80,"=11")+COUNTIF($AN80,"=22")+COUNTIF($AO80,"=23")+COUNTIF($AP80,"=17")+COUNTIF($AQ80,"=14")+COUNTIF($AR80,"=19")+COUNTIF($AS80,"=17")+COUNTIF($AV80,"=12")+COUNTIF($AW80,"=12")</f>
        <v>9</v>
      </c>
      <c r="DX80" s="40">
        <f>COUNTIF($AX80,"=11")+COUNTIF($AY80,"=9")+COUNTIF($AZ80,"=15")+COUNTIF($BA80,"=16")+COUNTIF($BB80,"=8")+COUNTIF($BC80,"=10")+COUNTIF($BD80,"=10")+COUNTIF($BE80,"=8")+COUNTIF($BF80,"=10")+COUNTIF($BG80,"=10")</f>
        <v>10</v>
      </c>
      <c r="DY80" s="40">
        <f>COUNTIF($BH80,"=12")+COUNTIF($BI80,"=23")+COUNTIF($BJ80,"=23")+COUNTIF($BK80,"=15")+COUNTIF($BL80,"=10")+COUNTIF($BM80,"=12")+COUNTIF($BN80,"=12")+COUNTIF($BO80,"=16")+COUNTIF($BP80,"=8")+COUNTIF($BQ80,"=12")+COUNTIF($BR80,"=22")+COUNTIF($BS80,"=20")+COUNTIF($BT80,"=13")</f>
        <v>12</v>
      </c>
      <c r="DZ80" s="40">
        <f>COUNTIF($BU80,"=12")+COUNTIF($BV80,"=11")+COUNTIF($BW80,"=13")+COUNTIF($BX80,"=10")+COUNTIF($BY80,"=11")+COUNTIF($BZ80,"=12")+COUNTIF($CA80,"=12")</f>
        <v>7</v>
      </c>
      <c r="EA80" s="2" t="s">
        <v>127</v>
      </c>
      <c r="EB80" s="20" t="s">
        <v>427</v>
      </c>
      <c r="EC80" s="51"/>
      <c r="ED80" s="52"/>
    </row>
    <row r="81" spans="1:134" s="13" customFormat="1" ht="15.95" customHeight="1" x14ac:dyDescent="0.25">
      <c r="A81" s="20">
        <v>83762</v>
      </c>
      <c r="B81" s="2" t="s">
        <v>128</v>
      </c>
      <c r="C81" s="20" t="s">
        <v>166</v>
      </c>
      <c r="D81" s="99" t="s">
        <v>31</v>
      </c>
      <c r="E81" s="20" t="s">
        <v>12</v>
      </c>
      <c r="F81" s="2" t="s">
        <v>127</v>
      </c>
      <c r="G81" s="98">
        <v>43739</v>
      </c>
      <c r="H81" s="72" t="s">
        <v>789</v>
      </c>
      <c r="I81" s="2" t="s">
        <v>285</v>
      </c>
      <c r="J81" s="20" t="s">
        <v>797</v>
      </c>
      <c r="K81" s="158">
        <f>+COUNTIF($N81,"&lt;=21")+COUNTIF($AA81,"&lt;=9")+COUNTIF($AJ81,"&lt;=16")+COUNTIF($AN81,"&gt;=22")+COUNTIF($AP81,"&gt;=17")+COUNTIF($AQ81,"&lt;=14")+COUNTIF($AR81,"&gt;=19")+COUNTIF($BK81,"&lt;=15")+COUNTIF($BO81,"&gt;=16")+COUNTIF($BX81,"&lt;=10")</f>
        <v>9</v>
      </c>
      <c r="L81" s="106">
        <f>65-(+DU81+DV81+DW81+DX81+DY81+DZ81)</f>
        <v>4</v>
      </c>
      <c r="M81" s="113">
        <v>13</v>
      </c>
      <c r="N81" s="113">
        <v>21</v>
      </c>
      <c r="O81" s="113">
        <v>14</v>
      </c>
      <c r="P81" s="113">
        <v>11</v>
      </c>
      <c r="Q81" s="114">
        <v>9</v>
      </c>
      <c r="R81" s="114">
        <v>14</v>
      </c>
      <c r="S81" s="113">
        <v>12</v>
      </c>
      <c r="T81" s="113">
        <v>12</v>
      </c>
      <c r="U81" s="113">
        <v>12</v>
      </c>
      <c r="V81" s="113">
        <v>13</v>
      </c>
      <c r="W81" s="113">
        <v>13</v>
      </c>
      <c r="X81" s="113">
        <v>16</v>
      </c>
      <c r="Y81" s="113">
        <v>17</v>
      </c>
      <c r="Z81" s="121">
        <v>9</v>
      </c>
      <c r="AA81" s="121">
        <v>9</v>
      </c>
      <c r="AB81" s="113">
        <v>11</v>
      </c>
      <c r="AC81" s="113">
        <v>11</v>
      </c>
      <c r="AD81" s="113">
        <v>25</v>
      </c>
      <c r="AE81" s="113">
        <v>15</v>
      </c>
      <c r="AF81" s="113">
        <v>19</v>
      </c>
      <c r="AG81" s="113">
        <v>30</v>
      </c>
      <c r="AH81" s="121">
        <v>15</v>
      </c>
      <c r="AI81" s="121">
        <v>15</v>
      </c>
      <c r="AJ81" s="121">
        <v>17</v>
      </c>
      <c r="AK81" s="121">
        <v>17</v>
      </c>
      <c r="AL81" s="113">
        <v>10</v>
      </c>
      <c r="AM81" s="113">
        <v>11</v>
      </c>
      <c r="AN81" s="114">
        <v>22</v>
      </c>
      <c r="AO81" s="114">
        <v>23</v>
      </c>
      <c r="AP81" s="113">
        <v>17</v>
      </c>
      <c r="AQ81" s="113">
        <v>14</v>
      </c>
      <c r="AR81" s="113">
        <v>19</v>
      </c>
      <c r="AS81" s="113">
        <v>17</v>
      </c>
      <c r="AT81" s="121">
        <v>38</v>
      </c>
      <c r="AU81" s="121">
        <v>39</v>
      </c>
      <c r="AV81" s="113">
        <v>12</v>
      </c>
      <c r="AW81" s="113">
        <v>12</v>
      </c>
      <c r="AX81" s="113">
        <v>11</v>
      </c>
      <c r="AY81" s="113">
        <v>9</v>
      </c>
      <c r="AZ81" s="114">
        <v>15</v>
      </c>
      <c r="BA81" s="114">
        <v>16</v>
      </c>
      <c r="BB81" s="113">
        <v>8</v>
      </c>
      <c r="BC81" s="113">
        <v>10</v>
      </c>
      <c r="BD81" s="113">
        <v>10</v>
      </c>
      <c r="BE81" s="113">
        <v>8</v>
      </c>
      <c r="BF81" s="113">
        <v>10</v>
      </c>
      <c r="BG81" s="113">
        <v>10</v>
      </c>
      <c r="BH81" s="113">
        <v>12</v>
      </c>
      <c r="BI81" s="114">
        <v>23</v>
      </c>
      <c r="BJ81" s="114">
        <v>23</v>
      </c>
      <c r="BK81" s="113">
        <v>15</v>
      </c>
      <c r="BL81" s="113">
        <v>10</v>
      </c>
      <c r="BM81" s="113">
        <v>12</v>
      </c>
      <c r="BN81" s="113">
        <v>12</v>
      </c>
      <c r="BO81" s="113">
        <v>16</v>
      </c>
      <c r="BP81" s="113">
        <v>8</v>
      </c>
      <c r="BQ81" s="113">
        <v>13</v>
      </c>
      <c r="BR81" s="113">
        <v>22</v>
      </c>
      <c r="BS81" s="113">
        <v>20</v>
      </c>
      <c r="BT81" s="113">
        <v>13</v>
      </c>
      <c r="BU81" s="113">
        <v>12</v>
      </c>
      <c r="BV81" s="113">
        <v>11</v>
      </c>
      <c r="BW81" s="113">
        <v>13</v>
      </c>
      <c r="BX81" s="113">
        <v>10</v>
      </c>
      <c r="BY81" s="113">
        <v>11</v>
      </c>
      <c r="BZ81" s="113">
        <v>12</v>
      </c>
      <c r="CA81" s="113">
        <v>12</v>
      </c>
      <c r="CB81" s="71">
        <v>35</v>
      </c>
      <c r="CC81" s="71">
        <v>15</v>
      </c>
      <c r="CD81" s="71">
        <v>9</v>
      </c>
      <c r="CE81" s="71">
        <v>16</v>
      </c>
      <c r="CF81" s="71">
        <v>13</v>
      </c>
      <c r="CG81" s="71">
        <v>24</v>
      </c>
      <c r="CH81" s="71">
        <v>26</v>
      </c>
      <c r="CI81" s="71">
        <v>19</v>
      </c>
      <c r="CJ81" s="71">
        <v>12</v>
      </c>
      <c r="CK81" s="71">
        <v>11</v>
      </c>
      <c r="CL81" s="71">
        <v>13</v>
      </c>
      <c r="CM81" s="71">
        <v>12</v>
      </c>
      <c r="CN81" s="71">
        <v>12</v>
      </c>
      <c r="CO81" s="71">
        <v>9</v>
      </c>
      <c r="CP81" s="71">
        <v>13</v>
      </c>
      <c r="CQ81" s="71">
        <v>12</v>
      </c>
      <c r="CR81" s="71">
        <v>10</v>
      </c>
      <c r="CS81" s="71">
        <v>11</v>
      </c>
      <c r="CT81" s="71">
        <v>11</v>
      </c>
      <c r="CU81" s="71">
        <v>29</v>
      </c>
      <c r="CV81" s="71">
        <v>12</v>
      </c>
      <c r="CW81" s="71">
        <v>13</v>
      </c>
      <c r="CX81" s="71">
        <v>24</v>
      </c>
      <c r="CY81" s="71">
        <v>13</v>
      </c>
      <c r="CZ81" s="71">
        <v>10</v>
      </c>
      <c r="DA81" s="71">
        <v>11</v>
      </c>
      <c r="DB81" s="71">
        <v>21</v>
      </c>
      <c r="DC81" s="71">
        <v>15</v>
      </c>
      <c r="DD81" s="71">
        <v>18</v>
      </c>
      <c r="DE81" s="71">
        <v>13</v>
      </c>
      <c r="DF81" s="71">
        <v>24</v>
      </c>
      <c r="DG81" s="71">
        <v>15</v>
      </c>
      <c r="DH81" s="71">
        <v>12</v>
      </c>
      <c r="DI81" s="71">
        <v>15</v>
      </c>
      <c r="DJ81" s="71">
        <v>23</v>
      </c>
      <c r="DK81" s="71">
        <v>12</v>
      </c>
      <c r="DL81" s="71">
        <v>23</v>
      </c>
      <c r="DM81" s="71">
        <v>18</v>
      </c>
      <c r="DN81" s="71">
        <v>10</v>
      </c>
      <c r="DO81" s="71">
        <v>14</v>
      </c>
      <c r="DP81" s="71">
        <v>17</v>
      </c>
      <c r="DQ81" s="71">
        <v>9</v>
      </c>
      <c r="DR81" s="71">
        <v>12</v>
      </c>
      <c r="DS81" s="71">
        <v>11</v>
      </c>
      <c r="DT81" s="144">
        <f>(2.71828^(-492.8857+59.0795*K81+7.224*L81))/(1+(2.71828^(-492.8857+59.0795*K81+7.224*L81)))</f>
        <v>1</v>
      </c>
      <c r="DU81" s="40">
        <f>COUNTIF($M81,"=13")+COUNTIF($N81,"=21")+COUNTIF($O81,"=14")+COUNTIF($P81,"=11")+COUNTIF($Q81,"=11")+COUNTIF($R81,"=14")+COUNTIF($S81,"=12")+COUNTIF($T81,"=12")+COUNTIF($U81,"=12")+COUNTIF($V81,"=13")+COUNTIF($W81,"=13")+COUNTIF($X81,"=16")</f>
        <v>11</v>
      </c>
      <c r="DV81" s="40">
        <f>COUNTIF($Y81,"=17")+COUNTIF($Z81,"=9")+COUNTIF($AA81,"=9")+COUNTIF($AB81,"=11")+COUNTIF($AC81,"=11")+COUNTIF($AD81,"=25")+COUNTIF($AE81,"=15")+COUNTIF($AF81,"=19")+COUNTIF($AG81,"=30")+COUNTIF($AH81,"=15")+COUNTIF($AI81,"=15")+COUNTIF($AJ81,"=16")+COUNTIF($AK81,"=17")</f>
        <v>12</v>
      </c>
      <c r="DW81" s="40">
        <f>COUNTIF($AL81,"=11")+COUNTIF($AM81,"=11")+COUNTIF($AN81,"=22")+COUNTIF($AO81,"=23")+COUNTIF($AP81,"=17")+COUNTIF($AQ81,"=14")+COUNTIF($AR81,"=19")+COUNTIF($AS81,"=17")+COUNTIF($AV81,"=12")+COUNTIF($AW81,"=12")</f>
        <v>9</v>
      </c>
      <c r="DX81" s="40">
        <f>COUNTIF($AX81,"=11")+COUNTIF($AY81,"=9")+COUNTIF($AZ81,"=15")+COUNTIF($BA81,"=16")+COUNTIF($BB81,"=8")+COUNTIF($BC81,"=10")+COUNTIF($BD81,"=10")+COUNTIF($BE81,"=8")+COUNTIF($BF81,"=10")+COUNTIF($BG81,"=10")</f>
        <v>10</v>
      </c>
      <c r="DY81" s="40">
        <f>COUNTIF($BH81,"=12")+COUNTIF($BI81,"=23")+COUNTIF($BJ81,"=23")+COUNTIF($BK81,"=15")+COUNTIF($BL81,"=10")+COUNTIF($BM81,"=12")+COUNTIF($BN81,"=12")+COUNTIF($BO81,"=16")+COUNTIF($BP81,"=8")+COUNTIF($BQ81,"=12")+COUNTIF($BR81,"=22")+COUNTIF($BS81,"=20")+COUNTIF($BT81,"=13")</f>
        <v>12</v>
      </c>
      <c r="DZ81" s="40">
        <f>COUNTIF($BU81,"=12")+COUNTIF($BV81,"=11")+COUNTIF($BW81,"=13")+COUNTIF($BX81,"=10")+COUNTIF($BY81,"=11")+COUNTIF($BZ81,"=12")+COUNTIF($CA81,"=12")</f>
        <v>7</v>
      </c>
      <c r="EA81" s="2" t="s">
        <v>128</v>
      </c>
      <c r="EB81" s="20" t="s">
        <v>428</v>
      </c>
      <c r="EC81" s="51"/>
      <c r="ED81" s="52"/>
    </row>
    <row r="82" spans="1:134" s="13" customFormat="1" ht="15.95" customHeight="1" x14ac:dyDescent="0.25">
      <c r="A82" s="20">
        <v>183756</v>
      </c>
      <c r="B82" s="26" t="s">
        <v>127</v>
      </c>
      <c r="C82" s="2" t="s">
        <v>166</v>
      </c>
      <c r="D82" s="99" t="s">
        <v>31</v>
      </c>
      <c r="E82" s="20" t="s">
        <v>12</v>
      </c>
      <c r="F82" s="20" t="s">
        <v>127</v>
      </c>
      <c r="G82" s="98">
        <v>43739</v>
      </c>
      <c r="H82" s="72" t="s">
        <v>789</v>
      </c>
      <c r="I82" s="20" t="s">
        <v>286</v>
      </c>
      <c r="J82" s="20" t="s">
        <v>797</v>
      </c>
      <c r="K82" s="158">
        <f>+COUNTIF($N82,"&lt;=21")+COUNTIF($AA82,"&lt;=9")+COUNTIF($AJ82,"&lt;=16")+COUNTIF($AN82,"&gt;=22")+COUNTIF($AP82,"&gt;=17")+COUNTIF($AQ82,"&lt;=14")+COUNTIF($AR82,"&gt;=19")+COUNTIF($BK82,"&lt;=15")+COUNTIF($BO82,"&gt;=16")+COUNTIF($BX82,"&lt;=10")</f>
        <v>9</v>
      </c>
      <c r="L82" s="106">
        <f>65-(+DU82+DV82+DW82+DX82+DY82+DZ82)</f>
        <v>4</v>
      </c>
      <c r="M82" s="54">
        <v>13</v>
      </c>
      <c r="N82" s="54">
        <v>21</v>
      </c>
      <c r="O82" s="54">
        <v>14</v>
      </c>
      <c r="P82" s="54">
        <v>11</v>
      </c>
      <c r="Q82" s="121">
        <v>9</v>
      </c>
      <c r="R82" s="121">
        <v>14</v>
      </c>
      <c r="S82" s="54">
        <v>12</v>
      </c>
      <c r="T82" s="54">
        <v>12</v>
      </c>
      <c r="U82" s="54">
        <v>12</v>
      </c>
      <c r="V82" s="54">
        <v>13</v>
      </c>
      <c r="W82" s="54">
        <v>13</v>
      </c>
      <c r="X82" s="129">
        <v>16</v>
      </c>
      <c r="Y82" s="54">
        <v>17</v>
      </c>
      <c r="Z82" s="121">
        <v>9</v>
      </c>
      <c r="AA82" s="121">
        <v>9</v>
      </c>
      <c r="AB82" s="54">
        <v>11</v>
      </c>
      <c r="AC82" s="54">
        <v>11</v>
      </c>
      <c r="AD82" s="54">
        <v>25</v>
      </c>
      <c r="AE82" s="54">
        <v>15</v>
      </c>
      <c r="AF82" s="54">
        <v>19</v>
      </c>
      <c r="AG82" s="54">
        <v>30</v>
      </c>
      <c r="AH82" s="121">
        <v>15</v>
      </c>
      <c r="AI82" s="121">
        <v>15</v>
      </c>
      <c r="AJ82" s="121">
        <v>17</v>
      </c>
      <c r="AK82" s="121">
        <v>17</v>
      </c>
      <c r="AL82" s="54">
        <v>10</v>
      </c>
      <c r="AM82" s="54">
        <v>11</v>
      </c>
      <c r="AN82" s="121">
        <v>22</v>
      </c>
      <c r="AO82" s="121">
        <v>23</v>
      </c>
      <c r="AP82" s="54">
        <v>17</v>
      </c>
      <c r="AQ82" s="54">
        <v>14</v>
      </c>
      <c r="AR82" s="54">
        <v>19</v>
      </c>
      <c r="AS82" s="54">
        <v>17</v>
      </c>
      <c r="AT82" s="121">
        <v>39</v>
      </c>
      <c r="AU82" s="121">
        <v>39</v>
      </c>
      <c r="AV82" s="54">
        <v>12</v>
      </c>
      <c r="AW82" s="54">
        <v>12</v>
      </c>
      <c r="AX82" s="54">
        <v>11</v>
      </c>
      <c r="AY82" s="54">
        <v>9</v>
      </c>
      <c r="AZ82" s="121">
        <v>15</v>
      </c>
      <c r="BA82" s="121">
        <v>16</v>
      </c>
      <c r="BB82" s="54">
        <v>8</v>
      </c>
      <c r="BC82" s="54">
        <v>10</v>
      </c>
      <c r="BD82" s="54">
        <v>10</v>
      </c>
      <c r="BE82" s="54">
        <v>8</v>
      </c>
      <c r="BF82" s="54">
        <v>10</v>
      </c>
      <c r="BG82" s="54">
        <v>10</v>
      </c>
      <c r="BH82" s="54">
        <v>12</v>
      </c>
      <c r="BI82" s="121">
        <v>23</v>
      </c>
      <c r="BJ82" s="121">
        <v>23</v>
      </c>
      <c r="BK82" s="54">
        <v>15</v>
      </c>
      <c r="BL82" s="54">
        <v>10</v>
      </c>
      <c r="BM82" s="54">
        <v>12</v>
      </c>
      <c r="BN82" s="54">
        <v>12</v>
      </c>
      <c r="BO82" s="54">
        <v>17</v>
      </c>
      <c r="BP82" s="54">
        <v>8</v>
      </c>
      <c r="BQ82" s="54">
        <v>12</v>
      </c>
      <c r="BR82" s="54">
        <v>22</v>
      </c>
      <c r="BS82" s="54">
        <v>20</v>
      </c>
      <c r="BT82" s="54">
        <v>13</v>
      </c>
      <c r="BU82" s="54">
        <v>12</v>
      </c>
      <c r="BV82" s="54">
        <v>11</v>
      </c>
      <c r="BW82" s="54">
        <v>13</v>
      </c>
      <c r="BX82" s="54">
        <v>10</v>
      </c>
      <c r="BY82" s="54">
        <v>11</v>
      </c>
      <c r="BZ82" s="54">
        <v>12</v>
      </c>
      <c r="CA82" s="54">
        <v>12</v>
      </c>
      <c r="CB82" s="71" t="s">
        <v>0</v>
      </c>
      <c r="CC82" s="71" t="s">
        <v>0</v>
      </c>
      <c r="CD82" s="71" t="s">
        <v>0</v>
      </c>
      <c r="CE82" s="71" t="s">
        <v>0</v>
      </c>
      <c r="CF82" s="71" t="s">
        <v>0</v>
      </c>
      <c r="CG82" s="71" t="s">
        <v>0</v>
      </c>
      <c r="CH82" s="71" t="s">
        <v>0</v>
      </c>
      <c r="CI82" s="71" t="s">
        <v>0</v>
      </c>
      <c r="CJ82" s="71" t="s">
        <v>0</v>
      </c>
      <c r="CK82" s="71" t="s">
        <v>0</v>
      </c>
      <c r="CL82" s="71" t="s">
        <v>0</v>
      </c>
      <c r="CM82" s="71" t="s">
        <v>0</v>
      </c>
      <c r="CN82" s="71" t="s">
        <v>0</v>
      </c>
      <c r="CO82" s="71" t="s">
        <v>0</v>
      </c>
      <c r="CP82" s="71" t="s">
        <v>0</v>
      </c>
      <c r="CQ82" s="71" t="s">
        <v>0</v>
      </c>
      <c r="CR82" s="71" t="s">
        <v>0</v>
      </c>
      <c r="CS82" s="71" t="s">
        <v>0</v>
      </c>
      <c r="CT82" s="71" t="s">
        <v>0</v>
      </c>
      <c r="CU82" s="71" t="s">
        <v>0</v>
      </c>
      <c r="CV82" s="71" t="s">
        <v>0</v>
      </c>
      <c r="CW82" s="71" t="s">
        <v>0</v>
      </c>
      <c r="CX82" s="71" t="s">
        <v>0</v>
      </c>
      <c r="CY82" s="71" t="s">
        <v>0</v>
      </c>
      <c r="CZ82" s="71" t="s">
        <v>0</v>
      </c>
      <c r="DA82" s="71" t="s">
        <v>0</v>
      </c>
      <c r="DB82" s="71" t="s">
        <v>0</v>
      </c>
      <c r="DC82" s="71" t="s">
        <v>0</v>
      </c>
      <c r="DD82" s="71" t="s">
        <v>0</v>
      </c>
      <c r="DE82" s="71" t="s">
        <v>0</v>
      </c>
      <c r="DF82" s="71" t="s">
        <v>0</v>
      </c>
      <c r="DG82" s="71" t="s">
        <v>0</v>
      </c>
      <c r="DH82" s="71" t="s">
        <v>0</v>
      </c>
      <c r="DI82" s="71" t="s">
        <v>0</v>
      </c>
      <c r="DJ82" s="71" t="s">
        <v>0</v>
      </c>
      <c r="DK82" s="71" t="s">
        <v>0</v>
      </c>
      <c r="DL82" s="71" t="s">
        <v>0</v>
      </c>
      <c r="DM82" s="71" t="s">
        <v>0</v>
      </c>
      <c r="DN82" s="71" t="s">
        <v>0</v>
      </c>
      <c r="DO82" s="71" t="s">
        <v>0</v>
      </c>
      <c r="DP82" s="71" t="s">
        <v>0</v>
      </c>
      <c r="DQ82" s="71" t="s">
        <v>0</v>
      </c>
      <c r="DR82" s="71" t="s">
        <v>0</v>
      </c>
      <c r="DS82" s="71" t="s">
        <v>0</v>
      </c>
      <c r="DT82" s="144">
        <f>(2.71828^(-492.8857+59.0795*K82+7.224*L82))/(1+(2.71828^(-492.8857+59.0795*K82+7.224*L82)))</f>
        <v>1</v>
      </c>
      <c r="DU82" s="40">
        <f>COUNTIF($M82,"=13")+COUNTIF($N82,"=21")+COUNTIF($O82,"=14")+COUNTIF($P82,"=11")+COUNTIF($Q82,"=11")+COUNTIF($R82,"=14")+COUNTIF($S82,"=12")+COUNTIF($T82,"=12")+COUNTIF($U82,"=12")+COUNTIF($V82,"=13")+COUNTIF($W82,"=13")+COUNTIF($X82,"=16")</f>
        <v>11</v>
      </c>
      <c r="DV82" s="40">
        <f>COUNTIF($Y82,"=17")+COUNTIF($Z82,"=9")+COUNTIF($AA82,"=9")+COUNTIF($AB82,"=11")+COUNTIF($AC82,"=11")+COUNTIF($AD82,"=25")+COUNTIF($AE82,"=15")+COUNTIF($AF82,"=19")+COUNTIF($AG82,"=30")+COUNTIF($AH82,"=15")+COUNTIF($AI82,"=15")+COUNTIF($AJ82,"=16")+COUNTIF($AK82,"=17")</f>
        <v>12</v>
      </c>
      <c r="DW82" s="40">
        <f>COUNTIF($AL82,"=11")+COUNTIF($AM82,"=11")+COUNTIF($AN82,"=22")+COUNTIF($AO82,"=23")+COUNTIF($AP82,"=17")+COUNTIF($AQ82,"=14")+COUNTIF($AR82,"=19")+COUNTIF($AS82,"=17")+COUNTIF($AV82,"=12")+COUNTIF($AW82,"=12")</f>
        <v>9</v>
      </c>
      <c r="DX82" s="40">
        <f>COUNTIF($AX82,"=11")+COUNTIF($AY82,"=9")+COUNTIF($AZ82,"=15")+COUNTIF($BA82,"=16")+COUNTIF($BB82,"=8")+COUNTIF($BC82,"=10")+COUNTIF($BD82,"=10")+COUNTIF($BE82,"=8")+COUNTIF($BF82,"=10")+COUNTIF($BG82,"=10")</f>
        <v>10</v>
      </c>
      <c r="DY82" s="40">
        <f>COUNTIF($BH82,"=12")+COUNTIF($BI82,"=23")+COUNTIF($BJ82,"=23")+COUNTIF($BK82,"=15")+COUNTIF($BL82,"=10")+COUNTIF($BM82,"=12")+COUNTIF($BN82,"=12")+COUNTIF($BO82,"=16")+COUNTIF($BP82,"=8")+COUNTIF($BQ82,"=12")+COUNTIF($BR82,"=22")+COUNTIF($BS82,"=20")+COUNTIF($BT82,"=13")</f>
        <v>12</v>
      </c>
      <c r="DZ82" s="40">
        <f>COUNTIF($BU82,"=12")+COUNTIF($BV82,"=11")+COUNTIF($BW82,"=13")+COUNTIF($BX82,"=10")+COUNTIF($BY82,"=11")+COUNTIF($BZ82,"=12")+COUNTIF($CA82,"=12")</f>
        <v>7</v>
      </c>
      <c r="EA82" s="2" t="s">
        <v>127</v>
      </c>
      <c r="EB82" s="20" t="s">
        <v>431</v>
      </c>
      <c r="EC82" s="51"/>
      <c r="ED82" s="52"/>
    </row>
    <row r="83" spans="1:134" s="13" customFormat="1" ht="15.95" customHeight="1" x14ac:dyDescent="0.25">
      <c r="A83" s="20">
        <v>360142</v>
      </c>
      <c r="B83" s="35" t="s">
        <v>126</v>
      </c>
      <c r="C83" s="2" t="s">
        <v>166</v>
      </c>
      <c r="D83" s="99" t="s">
        <v>31</v>
      </c>
      <c r="E83" s="43" t="s">
        <v>12</v>
      </c>
      <c r="F83" s="20" t="s">
        <v>127</v>
      </c>
      <c r="G83" s="120">
        <v>43739</v>
      </c>
      <c r="H83" s="72" t="s">
        <v>789</v>
      </c>
      <c r="I83" s="20" t="s">
        <v>286</v>
      </c>
      <c r="J83" s="20" t="s">
        <v>797</v>
      </c>
      <c r="K83" s="158">
        <f>+COUNTIF($N83,"&lt;=21")+COUNTIF($AA83,"&lt;=9")+COUNTIF($AJ83,"&lt;=16")+COUNTIF($AN83,"&gt;=22")+COUNTIF($AP83,"&gt;=17")+COUNTIF($AQ83,"&lt;=14")+COUNTIF($AR83,"&gt;=19")+COUNTIF($BK83,"&lt;=15")+COUNTIF($BO83,"&gt;=16")+COUNTIF($BX83,"&lt;=10")</f>
        <v>9</v>
      </c>
      <c r="L83" s="106">
        <f>65-(+DU83+DV83+DW83+DX83+DY83+DZ83)</f>
        <v>4</v>
      </c>
      <c r="M83" s="129">
        <v>13</v>
      </c>
      <c r="N83" s="129">
        <v>21</v>
      </c>
      <c r="O83" s="129">
        <v>14</v>
      </c>
      <c r="P83" s="129">
        <v>11</v>
      </c>
      <c r="Q83" s="121">
        <v>9</v>
      </c>
      <c r="R83" s="121">
        <v>14</v>
      </c>
      <c r="S83" s="129">
        <v>12</v>
      </c>
      <c r="T83" s="129">
        <v>12</v>
      </c>
      <c r="U83" s="129">
        <v>12</v>
      </c>
      <c r="V83" s="54">
        <v>13</v>
      </c>
      <c r="W83" s="129">
        <v>13</v>
      </c>
      <c r="X83" s="129">
        <v>16</v>
      </c>
      <c r="Y83" s="129">
        <v>17</v>
      </c>
      <c r="Z83" s="121">
        <v>9</v>
      </c>
      <c r="AA83" s="121">
        <v>9</v>
      </c>
      <c r="AB83" s="129">
        <v>11</v>
      </c>
      <c r="AC83" s="129">
        <v>11</v>
      </c>
      <c r="AD83" s="54">
        <v>25</v>
      </c>
      <c r="AE83" s="129">
        <v>15</v>
      </c>
      <c r="AF83" s="129">
        <v>19</v>
      </c>
      <c r="AG83" s="129">
        <v>30</v>
      </c>
      <c r="AH83" s="121">
        <v>15</v>
      </c>
      <c r="AI83" s="121">
        <v>15</v>
      </c>
      <c r="AJ83" s="121">
        <v>17</v>
      </c>
      <c r="AK83" s="121">
        <v>17</v>
      </c>
      <c r="AL83" s="54">
        <v>10</v>
      </c>
      <c r="AM83" s="54">
        <v>11</v>
      </c>
      <c r="AN83" s="121">
        <v>22</v>
      </c>
      <c r="AO83" s="121">
        <v>23</v>
      </c>
      <c r="AP83" s="54">
        <v>17</v>
      </c>
      <c r="AQ83" s="54">
        <v>14</v>
      </c>
      <c r="AR83" s="129">
        <v>19</v>
      </c>
      <c r="AS83" s="129">
        <v>17</v>
      </c>
      <c r="AT83" s="121">
        <v>39</v>
      </c>
      <c r="AU83" s="121">
        <v>39</v>
      </c>
      <c r="AV83" s="129">
        <v>12</v>
      </c>
      <c r="AW83" s="129">
        <v>12</v>
      </c>
      <c r="AX83" s="129">
        <v>11</v>
      </c>
      <c r="AY83" s="129">
        <v>9</v>
      </c>
      <c r="AZ83" s="121">
        <v>15</v>
      </c>
      <c r="BA83" s="121">
        <v>16</v>
      </c>
      <c r="BB83" s="129">
        <v>8</v>
      </c>
      <c r="BC83" s="129">
        <v>10</v>
      </c>
      <c r="BD83" s="129">
        <v>10</v>
      </c>
      <c r="BE83" s="129">
        <v>8</v>
      </c>
      <c r="BF83" s="129">
        <v>10</v>
      </c>
      <c r="BG83" s="129">
        <v>10</v>
      </c>
      <c r="BH83" s="129">
        <v>12</v>
      </c>
      <c r="BI83" s="121">
        <v>23</v>
      </c>
      <c r="BJ83" s="121">
        <v>23</v>
      </c>
      <c r="BK83" s="129">
        <v>15</v>
      </c>
      <c r="BL83" s="129">
        <v>10</v>
      </c>
      <c r="BM83" s="129">
        <v>12</v>
      </c>
      <c r="BN83" s="129">
        <v>12</v>
      </c>
      <c r="BO83" s="129">
        <v>17</v>
      </c>
      <c r="BP83" s="129">
        <v>8</v>
      </c>
      <c r="BQ83" s="129">
        <v>12</v>
      </c>
      <c r="BR83" s="129">
        <v>22</v>
      </c>
      <c r="BS83" s="129">
        <v>20</v>
      </c>
      <c r="BT83" s="129">
        <v>13</v>
      </c>
      <c r="BU83" s="129">
        <v>12</v>
      </c>
      <c r="BV83" s="129">
        <v>11</v>
      </c>
      <c r="BW83" s="129">
        <v>13</v>
      </c>
      <c r="BX83" s="129">
        <v>10</v>
      </c>
      <c r="BY83" s="129">
        <v>11</v>
      </c>
      <c r="BZ83" s="129">
        <v>12</v>
      </c>
      <c r="CA83" s="129">
        <v>12</v>
      </c>
      <c r="CB83" s="71" t="s">
        <v>0</v>
      </c>
      <c r="CC83" s="71" t="s">
        <v>0</v>
      </c>
      <c r="CD83" s="71" t="s">
        <v>0</v>
      </c>
      <c r="CE83" s="71" t="s">
        <v>0</v>
      </c>
      <c r="CF83" s="71" t="s">
        <v>0</v>
      </c>
      <c r="CG83" s="71" t="s">
        <v>0</v>
      </c>
      <c r="CH83" s="71" t="s">
        <v>0</v>
      </c>
      <c r="CI83" s="71" t="s">
        <v>0</v>
      </c>
      <c r="CJ83" s="71" t="s">
        <v>0</v>
      </c>
      <c r="CK83" s="71" t="s">
        <v>0</v>
      </c>
      <c r="CL83" s="71" t="s">
        <v>0</v>
      </c>
      <c r="CM83" s="71" t="s">
        <v>0</v>
      </c>
      <c r="CN83" s="71" t="s">
        <v>0</v>
      </c>
      <c r="CO83" s="71" t="s">
        <v>0</v>
      </c>
      <c r="CP83" s="71" t="s">
        <v>0</v>
      </c>
      <c r="CQ83" s="71" t="s">
        <v>0</v>
      </c>
      <c r="CR83" s="71" t="s">
        <v>0</v>
      </c>
      <c r="CS83" s="71" t="s">
        <v>0</v>
      </c>
      <c r="CT83" s="71" t="s">
        <v>0</v>
      </c>
      <c r="CU83" s="71" t="s">
        <v>0</v>
      </c>
      <c r="CV83" s="71" t="s">
        <v>0</v>
      </c>
      <c r="CW83" s="71" t="s">
        <v>0</v>
      </c>
      <c r="CX83" s="71" t="s">
        <v>0</v>
      </c>
      <c r="CY83" s="71" t="s">
        <v>0</v>
      </c>
      <c r="CZ83" s="71" t="s">
        <v>0</v>
      </c>
      <c r="DA83" s="71" t="s">
        <v>0</v>
      </c>
      <c r="DB83" s="71" t="s">
        <v>0</v>
      </c>
      <c r="DC83" s="71" t="s">
        <v>0</v>
      </c>
      <c r="DD83" s="71" t="s">
        <v>0</v>
      </c>
      <c r="DE83" s="71" t="s">
        <v>0</v>
      </c>
      <c r="DF83" s="71" t="s">
        <v>0</v>
      </c>
      <c r="DG83" s="71" t="s">
        <v>0</v>
      </c>
      <c r="DH83" s="71" t="s">
        <v>0</v>
      </c>
      <c r="DI83" s="71" t="s">
        <v>0</v>
      </c>
      <c r="DJ83" s="71" t="s">
        <v>0</v>
      </c>
      <c r="DK83" s="71" t="s">
        <v>0</v>
      </c>
      <c r="DL83" s="71" t="s">
        <v>0</v>
      </c>
      <c r="DM83" s="71" t="s">
        <v>0</v>
      </c>
      <c r="DN83" s="71" t="s">
        <v>0</v>
      </c>
      <c r="DO83" s="71" t="s">
        <v>0</v>
      </c>
      <c r="DP83" s="71" t="s">
        <v>0</v>
      </c>
      <c r="DQ83" s="71" t="s">
        <v>0</v>
      </c>
      <c r="DR83" s="71" t="s">
        <v>0</v>
      </c>
      <c r="DS83" s="71" t="s">
        <v>0</v>
      </c>
      <c r="DT83" s="144">
        <f>(2.71828^(-492.8857+59.0795*K83+7.224*L83))/(1+(2.71828^(-492.8857+59.0795*K83+7.224*L83)))</f>
        <v>1</v>
      </c>
      <c r="DU83" s="40">
        <f>COUNTIF($M83,"=13")+COUNTIF($N83,"=21")+COUNTIF($O83,"=14")+COUNTIF($P83,"=11")+COUNTIF($Q83,"=11")+COUNTIF($R83,"=14")+COUNTIF($S83,"=12")+COUNTIF($T83,"=12")+COUNTIF($U83,"=12")+COUNTIF($V83,"=13")+COUNTIF($W83,"=13")+COUNTIF($X83,"=16")</f>
        <v>11</v>
      </c>
      <c r="DV83" s="40">
        <f>COUNTIF($Y83,"=17")+COUNTIF($Z83,"=9")+COUNTIF($AA83,"=9")+COUNTIF($AB83,"=11")+COUNTIF($AC83,"=11")+COUNTIF($AD83,"=25")+COUNTIF($AE83,"=15")+COUNTIF($AF83,"=19")+COUNTIF($AG83,"=30")+COUNTIF($AH83,"=15")+COUNTIF($AI83,"=15")+COUNTIF($AJ83,"=16")+COUNTIF($AK83,"=17")</f>
        <v>12</v>
      </c>
      <c r="DW83" s="40">
        <f>COUNTIF($AL83,"=11")+COUNTIF($AM83,"=11")+COUNTIF($AN83,"=22")+COUNTIF($AO83,"=23")+COUNTIF($AP83,"=17")+COUNTIF($AQ83,"=14")+COUNTIF($AR83,"=19")+COUNTIF($AS83,"=17")+COUNTIF($AV83,"=12")+COUNTIF($AW83,"=12")</f>
        <v>9</v>
      </c>
      <c r="DX83" s="40">
        <f>COUNTIF($AX83,"=11")+COUNTIF($AY83,"=9")+COUNTIF($AZ83,"=15")+COUNTIF($BA83,"=16")+COUNTIF($BB83,"=8")+COUNTIF($BC83,"=10")+COUNTIF($BD83,"=10")+COUNTIF($BE83,"=8")+COUNTIF($BF83,"=10")+COUNTIF($BG83,"=10")</f>
        <v>10</v>
      </c>
      <c r="DY83" s="40">
        <f>COUNTIF($BH83,"=12")+COUNTIF($BI83,"=23")+COUNTIF($BJ83,"=23")+COUNTIF($BK83,"=15")+COUNTIF($BL83,"=10")+COUNTIF($BM83,"=12")+COUNTIF($BN83,"=12")+COUNTIF($BO83,"=16")+COUNTIF($BP83,"=8")+COUNTIF($BQ83,"=12")+COUNTIF($BR83,"=22")+COUNTIF($BS83,"=20")+COUNTIF($BT83,"=13")</f>
        <v>12</v>
      </c>
      <c r="DZ83" s="40">
        <f>COUNTIF($BU83,"=12")+COUNTIF($BV83,"=11")+COUNTIF($BW83,"=13")+COUNTIF($BX83,"=10")+COUNTIF($BY83,"=11")+COUNTIF($BZ83,"=12")+COUNTIF($CA83,"=12")</f>
        <v>7</v>
      </c>
      <c r="EA83" s="2" t="s">
        <v>126</v>
      </c>
      <c r="EB83" s="20" t="s">
        <v>432</v>
      </c>
      <c r="EC83" s="51"/>
      <c r="ED83" s="33"/>
    </row>
    <row r="84" spans="1:134" s="13" customFormat="1" ht="15.95" customHeight="1" x14ac:dyDescent="0.25">
      <c r="A84" s="20">
        <v>159900</v>
      </c>
      <c r="B84" s="2" t="s">
        <v>53</v>
      </c>
      <c r="C84" s="20" t="s">
        <v>166</v>
      </c>
      <c r="D84" s="99" t="s">
        <v>31</v>
      </c>
      <c r="E84" s="9" t="s">
        <v>111</v>
      </c>
      <c r="F84" s="2" t="s">
        <v>124</v>
      </c>
      <c r="G84" s="98">
        <v>43739</v>
      </c>
      <c r="H84" s="72" t="s">
        <v>789</v>
      </c>
      <c r="I84" s="20" t="s">
        <v>286</v>
      </c>
      <c r="J84" s="20" t="s">
        <v>797</v>
      </c>
      <c r="K84" s="158">
        <f>+COUNTIF($N84,"&lt;=21")+COUNTIF($AA84,"&lt;=9")+COUNTIF($AJ84,"&lt;=16")+COUNTIF($AN84,"&gt;=22")+COUNTIF($AP84,"&gt;=17")+COUNTIF($AQ84,"&lt;=14")+COUNTIF($AR84,"&gt;=19")+COUNTIF($BK84,"&lt;=15")+COUNTIF($BO84,"&gt;=16")+COUNTIF($BX84,"&lt;=10")</f>
        <v>9</v>
      </c>
      <c r="L84" s="106">
        <f>65-(+DU84+DV84+DW84+DX84+DY84+DZ84)</f>
        <v>4</v>
      </c>
      <c r="M84" s="113">
        <v>13</v>
      </c>
      <c r="N84" s="113">
        <v>21</v>
      </c>
      <c r="O84" s="113">
        <v>15</v>
      </c>
      <c r="P84" s="113">
        <v>11</v>
      </c>
      <c r="Q84" s="114">
        <v>11</v>
      </c>
      <c r="R84" s="114">
        <v>14</v>
      </c>
      <c r="S84" s="113">
        <v>12</v>
      </c>
      <c r="T84" s="113">
        <v>12</v>
      </c>
      <c r="U84" s="113">
        <v>12</v>
      </c>
      <c r="V84" s="113">
        <v>13</v>
      </c>
      <c r="W84" s="113">
        <v>13</v>
      </c>
      <c r="X84" s="113">
        <v>16</v>
      </c>
      <c r="Y84" s="113">
        <v>17</v>
      </c>
      <c r="Z84" s="121">
        <v>9</v>
      </c>
      <c r="AA84" s="121">
        <v>10</v>
      </c>
      <c r="AB84" s="113">
        <v>11</v>
      </c>
      <c r="AC84" s="113">
        <v>11</v>
      </c>
      <c r="AD84" s="113">
        <v>25</v>
      </c>
      <c r="AE84" s="113">
        <v>15</v>
      </c>
      <c r="AF84" s="113">
        <v>19</v>
      </c>
      <c r="AG84" s="113">
        <v>30</v>
      </c>
      <c r="AH84" s="114">
        <v>15</v>
      </c>
      <c r="AI84" s="121">
        <v>15</v>
      </c>
      <c r="AJ84" s="121">
        <v>16</v>
      </c>
      <c r="AK84" s="121">
        <v>17</v>
      </c>
      <c r="AL84" s="113">
        <v>11</v>
      </c>
      <c r="AM84" s="113">
        <v>11</v>
      </c>
      <c r="AN84" s="114">
        <v>22</v>
      </c>
      <c r="AO84" s="114">
        <v>23</v>
      </c>
      <c r="AP84" s="113">
        <v>17</v>
      </c>
      <c r="AQ84" s="113">
        <v>14</v>
      </c>
      <c r="AR84" s="113">
        <v>19</v>
      </c>
      <c r="AS84" s="113">
        <v>17</v>
      </c>
      <c r="AT84" s="121">
        <v>37</v>
      </c>
      <c r="AU84" s="121">
        <v>39</v>
      </c>
      <c r="AV84" s="113">
        <v>12</v>
      </c>
      <c r="AW84" s="113">
        <v>12</v>
      </c>
      <c r="AX84" s="113">
        <v>11</v>
      </c>
      <c r="AY84" s="113">
        <v>9</v>
      </c>
      <c r="AZ84" s="114">
        <v>15</v>
      </c>
      <c r="BA84" s="114">
        <v>16</v>
      </c>
      <c r="BB84" s="113">
        <v>8</v>
      </c>
      <c r="BC84" s="113">
        <v>10</v>
      </c>
      <c r="BD84" s="113">
        <v>10</v>
      </c>
      <c r="BE84" s="113">
        <v>8</v>
      </c>
      <c r="BF84" s="113">
        <v>10</v>
      </c>
      <c r="BG84" s="113">
        <v>11</v>
      </c>
      <c r="BH84" s="113">
        <v>12</v>
      </c>
      <c r="BI84" s="114">
        <v>23</v>
      </c>
      <c r="BJ84" s="114">
        <v>23</v>
      </c>
      <c r="BK84" s="113">
        <v>15</v>
      </c>
      <c r="BL84" s="113">
        <v>10</v>
      </c>
      <c r="BM84" s="113">
        <v>12</v>
      </c>
      <c r="BN84" s="113">
        <v>12</v>
      </c>
      <c r="BO84" s="113">
        <v>16</v>
      </c>
      <c r="BP84" s="113">
        <v>8</v>
      </c>
      <c r="BQ84" s="113">
        <v>14</v>
      </c>
      <c r="BR84" s="113">
        <v>22</v>
      </c>
      <c r="BS84" s="113">
        <v>20</v>
      </c>
      <c r="BT84" s="113">
        <v>13</v>
      </c>
      <c r="BU84" s="113">
        <v>12</v>
      </c>
      <c r="BV84" s="113">
        <v>11</v>
      </c>
      <c r="BW84" s="113">
        <v>13</v>
      </c>
      <c r="BX84" s="113">
        <v>10</v>
      </c>
      <c r="BY84" s="113">
        <v>11</v>
      </c>
      <c r="BZ84" s="113">
        <v>12</v>
      </c>
      <c r="CA84" s="113">
        <v>12</v>
      </c>
      <c r="CB84" s="71" t="s">
        <v>0</v>
      </c>
      <c r="CC84" s="71" t="s">
        <v>0</v>
      </c>
      <c r="CD84" s="71" t="s">
        <v>0</v>
      </c>
      <c r="CE84" s="71" t="s">
        <v>0</v>
      </c>
      <c r="CF84" s="71" t="s">
        <v>0</v>
      </c>
      <c r="CG84" s="71" t="s">
        <v>0</v>
      </c>
      <c r="CH84" s="71" t="s">
        <v>0</v>
      </c>
      <c r="CI84" s="71" t="s">
        <v>0</v>
      </c>
      <c r="CJ84" s="71" t="s">
        <v>0</v>
      </c>
      <c r="CK84" s="71" t="s">
        <v>0</v>
      </c>
      <c r="CL84" s="71" t="s">
        <v>0</v>
      </c>
      <c r="CM84" s="71" t="s">
        <v>0</v>
      </c>
      <c r="CN84" s="71" t="s">
        <v>0</v>
      </c>
      <c r="CO84" s="71" t="s">
        <v>0</v>
      </c>
      <c r="CP84" s="71" t="s">
        <v>0</v>
      </c>
      <c r="CQ84" s="71" t="s">
        <v>0</v>
      </c>
      <c r="CR84" s="71" t="s">
        <v>0</v>
      </c>
      <c r="CS84" s="71" t="s">
        <v>0</v>
      </c>
      <c r="CT84" s="71" t="s">
        <v>0</v>
      </c>
      <c r="CU84" s="71" t="s">
        <v>0</v>
      </c>
      <c r="CV84" s="71" t="s">
        <v>0</v>
      </c>
      <c r="CW84" s="71" t="s">
        <v>0</v>
      </c>
      <c r="CX84" s="71" t="s">
        <v>0</v>
      </c>
      <c r="CY84" s="71" t="s">
        <v>0</v>
      </c>
      <c r="CZ84" s="71" t="s">
        <v>0</v>
      </c>
      <c r="DA84" s="71" t="s">
        <v>0</v>
      </c>
      <c r="DB84" s="71" t="s">
        <v>0</v>
      </c>
      <c r="DC84" s="71" t="s">
        <v>0</v>
      </c>
      <c r="DD84" s="71" t="s">
        <v>0</v>
      </c>
      <c r="DE84" s="71" t="s">
        <v>0</v>
      </c>
      <c r="DF84" s="71" t="s">
        <v>0</v>
      </c>
      <c r="DG84" s="71" t="s">
        <v>0</v>
      </c>
      <c r="DH84" s="71" t="s">
        <v>0</v>
      </c>
      <c r="DI84" s="71" t="s">
        <v>0</v>
      </c>
      <c r="DJ84" s="71" t="s">
        <v>0</v>
      </c>
      <c r="DK84" s="71" t="s">
        <v>0</v>
      </c>
      <c r="DL84" s="71" t="s">
        <v>0</v>
      </c>
      <c r="DM84" s="71" t="s">
        <v>0</v>
      </c>
      <c r="DN84" s="71" t="s">
        <v>0</v>
      </c>
      <c r="DO84" s="71" t="s">
        <v>0</v>
      </c>
      <c r="DP84" s="71" t="s">
        <v>0</v>
      </c>
      <c r="DQ84" s="71" t="s">
        <v>0</v>
      </c>
      <c r="DR84" s="71" t="s">
        <v>0</v>
      </c>
      <c r="DS84" s="71" t="s">
        <v>0</v>
      </c>
      <c r="DT84" s="144">
        <f>(2.71828^(-492.8857+59.0795*K84+7.224*L84))/(1+(2.71828^(-492.8857+59.0795*K84+7.224*L84)))</f>
        <v>1</v>
      </c>
      <c r="DU84" s="40">
        <f>COUNTIF($M84,"=13")+COUNTIF($N84,"=21")+COUNTIF($O84,"=14")+COUNTIF($P84,"=11")+COUNTIF($Q84,"=11")+COUNTIF($R84,"=14")+COUNTIF($S84,"=12")+COUNTIF($T84,"=12")+COUNTIF($U84,"=12")+COUNTIF($V84,"=13")+COUNTIF($W84,"=13")+COUNTIF($X84,"=16")</f>
        <v>11</v>
      </c>
      <c r="DV84" s="40">
        <f>COUNTIF($Y84,"=17")+COUNTIF($Z84,"=9")+COUNTIF($AA84,"=9")+COUNTIF($AB84,"=11")+COUNTIF($AC84,"=11")+COUNTIF($AD84,"=25")+COUNTIF($AE84,"=15")+COUNTIF($AF84,"=19")+COUNTIF($AG84,"=30")+COUNTIF($AH84,"=15")+COUNTIF($AI84,"=15")+COUNTIF($AJ84,"=16")+COUNTIF($AK84,"=17")</f>
        <v>12</v>
      </c>
      <c r="DW84" s="40">
        <f>COUNTIF($AL84,"=11")+COUNTIF($AM84,"=11")+COUNTIF($AN84,"=22")+COUNTIF($AO84,"=23")+COUNTIF($AP84,"=17")+COUNTIF($AQ84,"=14")+COUNTIF($AR84,"=19")+COUNTIF($AS84,"=17")+COUNTIF($AV84,"=12")+COUNTIF($AW84,"=12")</f>
        <v>10</v>
      </c>
      <c r="DX84" s="40">
        <f>COUNTIF($AX84,"=11")+COUNTIF($AY84,"=9")+COUNTIF($AZ84,"=15")+COUNTIF($BA84,"=16")+COUNTIF($BB84,"=8")+COUNTIF($BC84,"=10")+COUNTIF($BD84,"=10")+COUNTIF($BE84,"=8")+COUNTIF($BF84,"=10")+COUNTIF($BG84,"=10")</f>
        <v>9</v>
      </c>
      <c r="DY84" s="40">
        <f>COUNTIF($BH84,"=12")+COUNTIF($BI84,"=23")+COUNTIF($BJ84,"=23")+COUNTIF($BK84,"=15")+COUNTIF($BL84,"=10")+COUNTIF($BM84,"=12")+COUNTIF($BN84,"=12")+COUNTIF($BO84,"=16")+COUNTIF($BP84,"=8")+COUNTIF($BQ84,"=12")+COUNTIF($BR84,"=22")+COUNTIF($BS84,"=20")+COUNTIF($BT84,"=13")</f>
        <v>12</v>
      </c>
      <c r="DZ84" s="40">
        <f>COUNTIF($BU84,"=12")+COUNTIF($BV84,"=11")+COUNTIF($BW84,"=13")+COUNTIF($BX84,"=10")+COUNTIF($BY84,"=11")+COUNTIF($BZ84,"=12")+COUNTIF($CA84,"=12")</f>
        <v>7</v>
      </c>
      <c r="EA84" s="2" t="s">
        <v>0</v>
      </c>
      <c r="EB84" s="20" t="s">
        <v>53</v>
      </c>
      <c r="EC84" s="51"/>
      <c r="ED84" s="52"/>
    </row>
    <row r="85" spans="1:134" s="13" customFormat="1" ht="15.95" customHeight="1" x14ac:dyDescent="0.25">
      <c r="A85" s="133" t="s">
        <v>433</v>
      </c>
      <c r="B85" s="26" t="s">
        <v>55</v>
      </c>
      <c r="C85" s="20" t="s">
        <v>166</v>
      </c>
      <c r="D85" s="99" t="s">
        <v>31</v>
      </c>
      <c r="E85" s="20" t="s">
        <v>12</v>
      </c>
      <c r="F85" s="20" t="s">
        <v>311</v>
      </c>
      <c r="G85" s="98">
        <v>43739</v>
      </c>
      <c r="H85" s="72" t="s">
        <v>789</v>
      </c>
      <c r="I85" s="2" t="s">
        <v>285</v>
      </c>
      <c r="J85" s="20" t="s">
        <v>797</v>
      </c>
      <c r="K85" s="158">
        <f>+COUNTIF($N85,"&lt;=21")+COUNTIF($AA85,"&lt;=9")+COUNTIF($AJ85,"&lt;=16")+COUNTIF($AN85,"&gt;=22")+COUNTIF($AP85,"&gt;=17")+COUNTIF($AQ85,"&lt;=14")+COUNTIF($AR85,"&gt;=19")+COUNTIF($BK85,"&lt;=15")+COUNTIF($BO85,"&gt;=16")+COUNTIF($BX85,"&lt;=10")</f>
        <v>9</v>
      </c>
      <c r="L85" s="106">
        <f>65-(+DU85+DV85+DW85+DX85+DY85+DZ85)</f>
        <v>4</v>
      </c>
      <c r="M85" s="113">
        <v>13</v>
      </c>
      <c r="N85" s="113">
        <v>21</v>
      </c>
      <c r="O85" s="113">
        <v>14</v>
      </c>
      <c r="P85" s="113">
        <v>11</v>
      </c>
      <c r="Q85" s="114">
        <v>11</v>
      </c>
      <c r="R85" s="114">
        <v>14</v>
      </c>
      <c r="S85" s="113">
        <v>12</v>
      </c>
      <c r="T85" s="113">
        <v>12</v>
      </c>
      <c r="U85" s="113">
        <v>12</v>
      </c>
      <c r="V85" s="113">
        <v>13</v>
      </c>
      <c r="W85" s="113">
        <v>13</v>
      </c>
      <c r="X85" s="113">
        <v>16</v>
      </c>
      <c r="Y85" s="113">
        <v>17</v>
      </c>
      <c r="Z85" s="121">
        <v>9</v>
      </c>
      <c r="AA85" s="121">
        <v>9</v>
      </c>
      <c r="AB85" s="113">
        <v>11</v>
      </c>
      <c r="AC85" s="113">
        <v>11</v>
      </c>
      <c r="AD85" s="113">
        <v>25</v>
      </c>
      <c r="AE85" s="113">
        <v>15</v>
      </c>
      <c r="AF85" s="113">
        <v>19</v>
      </c>
      <c r="AG85" s="113">
        <v>30</v>
      </c>
      <c r="AH85" s="114">
        <v>15</v>
      </c>
      <c r="AI85" s="121">
        <v>15</v>
      </c>
      <c r="AJ85" s="121">
        <v>16</v>
      </c>
      <c r="AK85" s="121">
        <v>16</v>
      </c>
      <c r="AL85" s="113">
        <v>10</v>
      </c>
      <c r="AM85" s="113">
        <v>11</v>
      </c>
      <c r="AN85" s="121">
        <v>22</v>
      </c>
      <c r="AO85" s="121">
        <v>23</v>
      </c>
      <c r="AP85" s="113">
        <v>17</v>
      </c>
      <c r="AQ85" s="113">
        <v>14</v>
      </c>
      <c r="AR85" s="113">
        <v>19</v>
      </c>
      <c r="AS85" s="113">
        <v>17</v>
      </c>
      <c r="AT85" s="121">
        <v>38</v>
      </c>
      <c r="AU85" s="121">
        <v>39</v>
      </c>
      <c r="AV85" s="113">
        <v>12</v>
      </c>
      <c r="AW85" s="113">
        <v>12</v>
      </c>
      <c r="AX85" s="113">
        <v>11</v>
      </c>
      <c r="AY85" s="113">
        <v>9</v>
      </c>
      <c r="AZ85" s="121">
        <v>15</v>
      </c>
      <c r="BA85" s="121">
        <v>16</v>
      </c>
      <c r="BB85" s="113">
        <v>8</v>
      </c>
      <c r="BC85" s="113">
        <v>10</v>
      </c>
      <c r="BD85" s="113">
        <v>10</v>
      </c>
      <c r="BE85" s="113">
        <v>8</v>
      </c>
      <c r="BF85" s="113">
        <v>10</v>
      </c>
      <c r="BG85" s="113">
        <v>10</v>
      </c>
      <c r="BH85" s="113">
        <v>12</v>
      </c>
      <c r="BI85" s="121">
        <v>23</v>
      </c>
      <c r="BJ85" s="121">
        <v>23</v>
      </c>
      <c r="BK85" s="113">
        <v>16</v>
      </c>
      <c r="BL85" s="113">
        <v>10</v>
      </c>
      <c r="BM85" s="113">
        <v>12</v>
      </c>
      <c r="BN85" s="113">
        <v>12</v>
      </c>
      <c r="BO85" s="113">
        <v>16</v>
      </c>
      <c r="BP85" s="113">
        <v>8</v>
      </c>
      <c r="BQ85" s="113">
        <v>12</v>
      </c>
      <c r="BR85" s="113">
        <v>22</v>
      </c>
      <c r="BS85" s="113">
        <v>20</v>
      </c>
      <c r="BT85" s="113">
        <v>12</v>
      </c>
      <c r="BU85" s="113">
        <v>12</v>
      </c>
      <c r="BV85" s="113">
        <v>11</v>
      </c>
      <c r="BW85" s="113">
        <v>13</v>
      </c>
      <c r="BX85" s="113">
        <v>10</v>
      </c>
      <c r="BY85" s="113">
        <v>11</v>
      </c>
      <c r="BZ85" s="113">
        <v>12</v>
      </c>
      <c r="CA85" s="113">
        <v>12</v>
      </c>
      <c r="CB85" s="71">
        <v>35</v>
      </c>
      <c r="CC85" s="71">
        <v>15</v>
      </c>
      <c r="CD85" s="71">
        <v>9</v>
      </c>
      <c r="CE85" s="71">
        <v>16</v>
      </c>
      <c r="CF85" s="71">
        <v>12</v>
      </c>
      <c r="CG85" s="71">
        <v>24</v>
      </c>
      <c r="CH85" s="71">
        <v>26</v>
      </c>
      <c r="CI85" s="71">
        <v>19</v>
      </c>
      <c r="CJ85" s="71">
        <v>12</v>
      </c>
      <c r="CK85" s="71">
        <v>11</v>
      </c>
      <c r="CL85" s="71">
        <v>13</v>
      </c>
      <c r="CM85" s="71">
        <v>12</v>
      </c>
      <c r="CN85" s="71">
        <v>12</v>
      </c>
      <c r="CO85" s="71">
        <v>9</v>
      </c>
      <c r="CP85" s="71">
        <v>13</v>
      </c>
      <c r="CQ85" s="71">
        <v>12</v>
      </c>
      <c r="CR85" s="71">
        <v>10</v>
      </c>
      <c r="CS85" s="71">
        <v>11</v>
      </c>
      <c r="CT85" s="71">
        <v>11</v>
      </c>
      <c r="CU85" s="71">
        <v>29</v>
      </c>
      <c r="CV85" s="71">
        <v>12</v>
      </c>
      <c r="CW85" s="71">
        <v>13</v>
      </c>
      <c r="CX85" s="71">
        <v>24</v>
      </c>
      <c r="CY85" s="71">
        <v>13</v>
      </c>
      <c r="CZ85" s="71">
        <v>10</v>
      </c>
      <c r="DA85" s="71">
        <v>10</v>
      </c>
      <c r="DB85" s="71">
        <v>20</v>
      </c>
      <c r="DC85" s="71">
        <v>15</v>
      </c>
      <c r="DD85" s="71">
        <v>18</v>
      </c>
      <c r="DE85" s="71">
        <v>13</v>
      </c>
      <c r="DF85" s="71">
        <v>24</v>
      </c>
      <c r="DG85" s="71">
        <v>15</v>
      </c>
      <c r="DH85" s="71">
        <v>11</v>
      </c>
      <c r="DI85" s="71">
        <v>15</v>
      </c>
      <c r="DJ85" s="71">
        <v>24</v>
      </c>
      <c r="DK85" s="71">
        <v>12</v>
      </c>
      <c r="DL85" s="71">
        <v>23</v>
      </c>
      <c r="DM85" s="71">
        <v>18</v>
      </c>
      <c r="DN85" s="71">
        <v>10</v>
      </c>
      <c r="DO85" s="71">
        <v>14</v>
      </c>
      <c r="DP85" s="71">
        <v>17</v>
      </c>
      <c r="DQ85" s="71">
        <v>9</v>
      </c>
      <c r="DR85" s="71">
        <v>12</v>
      </c>
      <c r="DS85" s="71">
        <v>11</v>
      </c>
      <c r="DT85" s="144">
        <f>(2.71828^(-492.8857+59.0795*K85+7.224*L85))/(1+(2.71828^(-492.8857+59.0795*K85+7.224*L85)))</f>
        <v>1</v>
      </c>
      <c r="DU85" s="40">
        <f>COUNTIF($M85,"=13")+COUNTIF($N85,"=21")+COUNTIF($O85,"=14")+COUNTIF($P85,"=11")+COUNTIF($Q85,"=11")+COUNTIF($R85,"=14")+COUNTIF($S85,"=12")+COUNTIF($T85,"=12")+COUNTIF($U85,"=12")+COUNTIF($V85,"=13")+COUNTIF($W85,"=13")+COUNTIF($X85,"=16")</f>
        <v>12</v>
      </c>
      <c r="DV85" s="40">
        <f>COUNTIF($Y85,"=17")+COUNTIF($Z85,"=9")+COUNTIF($AA85,"=9")+COUNTIF($AB85,"=11")+COUNTIF($AC85,"=11")+COUNTIF($AD85,"=25")+COUNTIF($AE85,"=15")+COUNTIF($AF85,"=19")+COUNTIF($AG85,"=30")+COUNTIF($AH85,"=15")+COUNTIF($AI85,"=15")+COUNTIF($AJ85,"=16")+COUNTIF($AK85,"=17")</f>
        <v>12</v>
      </c>
      <c r="DW85" s="40">
        <f>COUNTIF($AL85,"=11")+COUNTIF($AM85,"=11")+COUNTIF($AN85,"=22")+COUNTIF($AO85,"=23")+COUNTIF($AP85,"=17")+COUNTIF($AQ85,"=14")+COUNTIF($AR85,"=19")+COUNTIF($AS85,"=17")+COUNTIF($AV85,"=12")+COUNTIF($AW85,"=12")</f>
        <v>9</v>
      </c>
      <c r="DX85" s="40">
        <f>COUNTIF($AX85,"=11")+COUNTIF($AY85,"=9")+COUNTIF($AZ85,"=15")+COUNTIF($BA85,"=16")+COUNTIF($BB85,"=8")+COUNTIF($BC85,"=10")+COUNTIF($BD85,"=10")+COUNTIF($BE85,"=8")+COUNTIF($BF85,"=10")+COUNTIF($BG85,"=10")</f>
        <v>10</v>
      </c>
      <c r="DY85" s="40">
        <f>COUNTIF($BH85,"=12")+COUNTIF($BI85,"=23")+COUNTIF($BJ85,"=23")+COUNTIF($BK85,"=15")+COUNTIF($BL85,"=10")+COUNTIF($BM85,"=12")+COUNTIF($BN85,"=12")+COUNTIF($BO85,"=16")+COUNTIF($BP85,"=8")+COUNTIF($BQ85,"=12")+COUNTIF($BR85,"=22")+COUNTIF($BS85,"=20")+COUNTIF($BT85,"=13")</f>
        <v>11</v>
      </c>
      <c r="DZ85" s="40">
        <f>COUNTIF($BU85,"=12")+COUNTIF($BV85,"=11")+COUNTIF($BW85,"=13")+COUNTIF($BX85,"=10")+COUNTIF($BY85,"=11")+COUNTIF($BZ85,"=12")+COUNTIF($CA85,"=12")</f>
        <v>7</v>
      </c>
      <c r="EA85" s="2" t="s">
        <v>55</v>
      </c>
      <c r="EB85" s="20" t="s">
        <v>434</v>
      </c>
      <c r="EC85" s="51"/>
      <c r="ED85" s="33"/>
    </row>
    <row r="86" spans="1:134" s="13" customFormat="1" ht="15.95" customHeight="1" x14ac:dyDescent="0.25">
      <c r="A86" s="20">
        <v>8630</v>
      </c>
      <c r="B86" s="26" t="s">
        <v>305</v>
      </c>
      <c r="C86" s="2" t="s">
        <v>166</v>
      </c>
      <c r="D86" s="99" t="s">
        <v>31</v>
      </c>
      <c r="E86" s="20" t="s">
        <v>12</v>
      </c>
      <c r="F86" s="20" t="s">
        <v>127</v>
      </c>
      <c r="G86" s="98">
        <v>43739</v>
      </c>
      <c r="H86" s="72" t="s">
        <v>789</v>
      </c>
      <c r="I86" s="20" t="s">
        <v>286</v>
      </c>
      <c r="J86" s="20" t="s">
        <v>797</v>
      </c>
      <c r="K86" s="158">
        <f>+COUNTIF($N86,"&lt;=21")+COUNTIF($AA86,"&lt;=9")+COUNTIF($AJ86,"&lt;=16")+COUNTIF($AN86,"&gt;=22")+COUNTIF($AP86,"&gt;=17")+COUNTIF($AQ86,"&lt;=14")+COUNTIF($AR86,"&gt;=19")+COUNTIF($BK86,"&lt;=15")+COUNTIF($BO86,"&gt;=16")+COUNTIF($BX86,"&lt;=10")</f>
        <v>9</v>
      </c>
      <c r="L86" s="106">
        <f>65-(+DU86+DV86+DW86+DX86+DY86+DZ86)</f>
        <v>5</v>
      </c>
      <c r="M86" s="129">
        <v>13</v>
      </c>
      <c r="N86" s="129">
        <v>21</v>
      </c>
      <c r="O86" s="129">
        <v>14</v>
      </c>
      <c r="P86" s="54">
        <v>11</v>
      </c>
      <c r="Q86" s="121">
        <v>9</v>
      </c>
      <c r="R86" s="121">
        <v>14</v>
      </c>
      <c r="S86" s="129">
        <v>12</v>
      </c>
      <c r="T86" s="129">
        <v>12</v>
      </c>
      <c r="U86" s="129">
        <v>12</v>
      </c>
      <c r="V86" s="129">
        <v>13</v>
      </c>
      <c r="W86" s="129">
        <v>13</v>
      </c>
      <c r="X86" s="129">
        <v>16</v>
      </c>
      <c r="Y86" s="129">
        <v>17</v>
      </c>
      <c r="Z86" s="121">
        <v>9</v>
      </c>
      <c r="AA86" s="121">
        <v>9</v>
      </c>
      <c r="AB86" s="129">
        <v>11</v>
      </c>
      <c r="AC86" s="129">
        <v>11</v>
      </c>
      <c r="AD86" s="129">
        <v>25</v>
      </c>
      <c r="AE86" s="129">
        <v>15</v>
      </c>
      <c r="AF86" s="129">
        <v>19</v>
      </c>
      <c r="AG86" s="129">
        <v>30</v>
      </c>
      <c r="AH86" s="121">
        <v>15</v>
      </c>
      <c r="AI86" s="121">
        <v>15</v>
      </c>
      <c r="AJ86" s="121">
        <v>17</v>
      </c>
      <c r="AK86" s="121">
        <v>17</v>
      </c>
      <c r="AL86" s="129">
        <v>10</v>
      </c>
      <c r="AM86" s="129">
        <v>11</v>
      </c>
      <c r="AN86" s="121">
        <v>22</v>
      </c>
      <c r="AO86" s="121">
        <v>23</v>
      </c>
      <c r="AP86" s="129">
        <v>18</v>
      </c>
      <c r="AQ86" s="129">
        <v>14</v>
      </c>
      <c r="AR86" s="129">
        <v>20</v>
      </c>
      <c r="AS86" s="129">
        <v>17</v>
      </c>
      <c r="AT86" s="121">
        <v>38</v>
      </c>
      <c r="AU86" s="121">
        <v>39</v>
      </c>
      <c r="AV86" s="129">
        <v>12</v>
      </c>
      <c r="AW86" s="129">
        <v>12</v>
      </c>
      <c r="AX86" s="129">
        <v>11</v>
      </c>
      <c r="AY86" s="129">
        <v>9</v>
      </c>
      <c r="AZ86" s="121">
        <v>15</v>
      </c>
      <c r="BA86" s="121">
        <v>16</v>
      </c>
      <c r="BB86" s="129">
        <v>8</v>
      </c>
      <c r="BC86" s="129">
        <v>10</v>
      </c>
      <c r="BD86" s="129">
        <v>10</v>
      </c>
      <c r="BE86" s="129">
        <v>8</v>
      </c>
      <c r="BF86" s="129">
        <v>10</v>
      </c>
      <c r="BG86" s="129">
        <v>10</v>
      </c>
      <c r="BH86" s="129">
        <v>12</v>
      </c>
      <c r="BI86" s="121">
        <v>23</v>
      </c>
      <c r="BJ86" s="121">
        <v>23</v>
      </c>
      <c r="BK86" s="129">
        <v>15</v>
      </c>
      <c r="BL86" s="129">
        <v>10</v>
      </c>
      <c r="BM86" s="129">
        <v>12</v>
      </c>
      <c r="BN86" s="129">
        <v>12</v>
      </c>
      <c r="BO86" s="129">
        <v>16</v>
      </c>
      <c r="BP86" s="129">
        <v>8</v>
      </c>
      <c r="BQ86" s="129">
        <v>12</v>
      </c>
      <c r="BR86" s="129">
        <v>22</v>
      </c>
      <c r="BS86" s="129">
        <v>20</v>
      </c>
      <c r="BT86" s="129">
        <v>13</v>
      </c>
      <c r="BU86" s="129">
        <v>12</v>
      </c>
      <c r="BV86" s="129">
        <v>11</v>
      </c>
      <c r="BW86" s="129">
        <v>13</v>
      </c>
      <c r="BX86" s="129">
        <v>10</v>
      </c>
      <c r="BY86" s="129">
        <v>11</v>
      </c>
      <c r="BZ86" s="129">
        <v>12</v>
      </c>
      <c r="CA86" s="129">
        <v>12</v>
      </c>
      <c r="CB86" s="71" t="s">
        <v>0</v>
      </c>
      <c r="CC86" s="71" t="s">
        <v>0</v>
      </c>
      <c r="CD86" s="71" t="s">
        <v>0</v>
      </c>
      <c r="CE86" s="71" t="s">
        <v>0</v>
      </c>
      <c r="CF86" s="71" t="s">
        <v>0</v>
      </c>
      <c r="CG86" s="71" t="s">
        <v>0</v>
      </c>
      <c r="CH86" s="71" t="s">
        <v>0</v>
      </c>
      <c r="CI86" s="71" t="s">
        <v>0</v>
      </c>
      <c r="CJ86" s="71" t="s">
        <v>0</v>
      </c>
      <c r="CK86" s="71" t="s">
        <v>0</v>
      </c>
      <c r="CL86" s="71" t="s">
        <v>0</v>
      </c>
      <c r="CM86" s="71" t="s">
        <v>0</v>
      </c>
      <c r="CN86" s="71" t="s">
        <v>0</v>
      </c>
      <c r="CO86" s="71" t="s">
        <v>0</v>
      </c>
      <c r="CP86" s="71" t="s">
        <v>0</v>
      </c>
      <c r="CQ86" s="71" t="s">
        <v>0</v>
      </c>
      <c r="CR86" s="71" t="s">
        <v>0</v>
      </c>
      <c r="CS86" s="71" t="s">
        <v>0</v>
      </c>
      <c r="CT86" s="71" t="s">
        <v>0</v>
      </c>
      <c r="CU86" s="71" t="s">
        <v>0</v>
      </c>
      <c r="CV86" s="71" t="s">
        <v>0</v>
      </c>
      <c r="CW86" s="71" t="s">
        <v>0</v>
      </c>
      <c r="CX86" s="71" t="s">
        <v>0</v>
      </c>
      <c r="CY86" s="71" t="s">
        <v>0</v>
      </c>
      <c r="CZ86" s="71" t="s">
        <v>0</v>
      </c>
      <c r="DA86" s="71" t="s">
        <v>0</v>
      </c>
      <c r="DB86" s="71" t="s">
        <v>0</v>
      </c>
      <c r="DC86" s="71" t="s">
        <v>0</v>
      </c>
      <c r="DD86" s="71" t="s">
        <v>0</v>
      </c>
      <c r="DE86" s="71" t="s">
        <v>0</v>
      </c>
      <c r="DF86" s="71" t="s">
        <v>0</v>
      </c>
      <c r="DG86" s="71" t="s">
        <v>0</v>
      </c>
      <c r="DH86" s="71" t="s">
        <v>0</v>
      </c>
      <c r="DI86" s="71" t="s">
        <v>0</v>
      </c>
      <c r="DJ86" s="71" t="s">
        <v>0</v>
      </c>
      <c r="DK86" s="71" t="s">
        <v>0</v>
      </c>
      <c r="DL86" s="71" t="s">
        <v>0</v>
      </c>
      <c r="DM86" s="71" t="s">
        <v>0</v>
      </c>
      <c r="DN86" s="71" t="s">
        <v>0</v>
      </c>
      <c r="DO86" s="71" t="s">
        <v>0</v>
      </c>
      <c r="DP86" s="71" t="s">
        <v>0</v>
      </c>
      <c r="DQ86" s="71" t="s">
        <v>0</v>
      </c>
      <c r="DR86" s="71" t="s">
        <v>0</v>
      </c>
      <c r="DS86" s="71" t="s">
        <v>0</v>
      </c>
      <c r="DT86" s="144">
        <f>(2.71828^(-492.8857+59.0795*K86+7.224*L86))/(1+(2.71828^(-492.8857+59.0795*K86+7.224*L86)))</f>
        <v>1</v>
      </c>
      <c r="DU86" s="40">
        <f>COUNTIF($M86,"=13")+COUNTIF($N86,"=21")+COUNTIF($O86,"=14")+COUNTIF($P86,"=11")+COUNTIF($Q86,"=11")+COUNTIF($R86,"=14")+COUNTIF($S86,"=12")+COUNTIF($T86,"=12")+COUNTIF($U86,"=12")+COUNTIF($V86,"=13")+COUNTIF($W86,"=13")+COUNTIF($X86,"=16")</f>
        <v>11</v>
      </c>
      <c r="DV86" s="40">
        <f>COUNTIF($Y86,"=17")+COUNTIF($Z86,"=9")+COUNTIF($AA86,"=9")+COUNTIF($AB86,"=11")+COUNTIF($AC86,"=11")+COUNTIF($AD86,"=25")+COUNTIF($AE86,"=15")+COUNTIF($AF86,"=19")+COUNTIF($AG86,"=30")+COUNTIF($AH86,"=15")+COUNTIF($AI86,"=15")+COUNTIF($AJ86,"=16")+COUNTIF($AK86,"=17")</f>
        <v>12</v>
      </c>
      <c r="DW86" s="40">
        <f>COUNTIF($AL86,"=11")+COUNTIF($AM86,"=11")+COUNTIF($AN86,"=22")+COUNTIF($AO86,"=23")+COUNTIF($AP86,"=17")+COUNTIF($AQ86,"=14")+COUNTIF($AR86,"=19")+COUNTIF($AS86,"=17")+COUNTIF($AV86,"=12")+COUNTIF($AW86,"=12")</f>
        <v>7</v>
      </c>
      <c r="DX86" s="40">
        <f>COUNTIF($AX86,"=11")+COUNTIF($AY86,"=9")+COUNTIF($AZ86,"=15")+COUNTIF($BA86,"=16")+COUNTIF($BB86,"=8")+COUNTIF($BC86,"=10")+COUNTIF($BD86,"=10")+COUNTIF($BE86,"=8")+COUNTIF($BF86,"=10")+COUNTIF($BG86,"=10")</f>
        <v>10</v>
      </c>
      <c r="DY86" s="40">
        <f>COUNTIF($BH86,"=12")+COUNTIF($BI86,"=23")+COUNTIF($BJ86,"=23")+COUNTIF($BK86,"=15")+COUNTIF($BL86,"=10")+COUNTIF($BM86,"=12")+COUNTIF($BN86,"=12")+COUNTIF($BO86,"=16")+COUNTIF($BP86,"=8")+COUNTIF($BQ86,"=12")+COUNTIF($BR86,"=22")+COUNTIF($BS86,"=20")+COUNTIF($BT86,"=13")</f>
        <v>13</v>
      </c>
      <c r="DZ86" s="40">
        <f>COUNTIF($BU86,"=12")+COUNTIF($BV86,"=11")+COUNTIF($BW86,"=13")+COUNTIF($BX86,"=10")+COUNTIF($BY86,"=11")+COUNTIF($BZ86,"=12")+COUNTIF($CA86,"=12")</f>
        <v>7</v>
      </c>
      <c r="EA86" s="2" t="s">
        <v>127</v>
      </c>
      <c r="EB86" s="20" t="s">
        <v>435</v>
      </c>
      <c r="EC86" s="51"/>
      <c r="ED86" s="52"/>
    </row>
    <row r="87" spans="1:134" s="13" customFormat="1" ht="15.95" customHeight="1" x14ac:dyDescent="0.25">
      <c r="A87" s="20">
        <v>65270</v>
      </c>
      <c r="B87" s="2" t="s">
        <v>127</v>
      </c>
      <c r="C87" s="2" t="s">
        <v>166</v>
      </c>
      <c r="D87" s="99" t="s">
        <v>31</v>
      </c>
      <c r="E87" s="20" t="s">
        <v>12</v>
      </c>
      <c r="F87" s="20" t="s">
        <v>127</v>
      </c>
      <c r="G87" s="120">
        <v>43739</v>
      </c>
      <c r="H87" s="72" t="s">
        <v>789</v>
      </c>
      <c r="I87" s="20" t="s">
        <v>286</v>
      </c>
      <c r="J87" s="20" t="s">
        <v>797</v>
      </c>
      <c r="K87" s="158">
        <f>+COUNTIF($N87,"&lt;=21")+COUNTIF($AA87,"&lt;=9")+COUNTIF($AJ87,"&lt;=16")+COUNTIF($AN87,"&gt;=22")+COUNTIF($AP87,"&gt;=17")+COUNTIF($AQ87,"&lt;=14")+COUNTIF($AR87,"&gt;=19")+COUNTIF($BK87,"&lt;=15")+COUNTIF($BO87,"&gt;=16")+COUNTIF($BX87,"&lt;=10")</f>
        <v>9</v>
      </c>
      <c r="L87" s="106">
        <f>65-(+DU87+DV87+DW87+DX87+DY87+DZ87)</f>
        <v>5</v>
      </c>
      <c r="M87" s="54">
        <v>13</v>
      </c>
      <c r="N87" s="54">
        <v>21</v>
      </c>
      <c r="O87" s="54">
        <v>14</v>
      </c>
      <c r="P87" s="54">
        <v>11</v>
      </c>
      <c r="Q87" s="114">
        <v>9</v>
      </c>
      <c r="R87" s="114">
        <v>14</v>
      </c>
      <c r="S87" s="54">
        <v>12</v>
      </c>
      <c r="T87" s="54">
        <v>12</v>
      </c>
      <c r="U87" s="54">
        <v>12</v>
      </c>
      <c r="V87" s="54">
        <v>13</v>
      </c>
      <c r="W87" s="54">
        <v>13</v>
      </c>
      <c r="X87" s="54">
        <v>16</v>
      </c>
      <c r="Y87" s="54">
        <v>17</v>
      </c>
      <c r="Z87" s="121">
        <v>9</v>
      </c>
      <c r="AA87" s="121">
        <v>9</v>
      </c>
      <c r="AB87" s="54">
        <v>11</v>
      </c>
      <c r="AC87" s="54">
        <v>11</v>
      </c>
      <c r="AD87" s="54">
        <v>25</v>
      </c>
      <c r="AE87" s="54">
        <v>15</v>
      </c>
      <c r="AF87" s="54">
        <v>19</v>
      </c>
      <c r="AG87" s="54">
        <v>30</v>
      </c>
      <c r="AH87" s="114">
        <v>15</v>
      </c>
      <c r="AI87" s="121">
        <v>15</v>
      </c>
      <c r="AJ87" s="121">
        <v>17</v>
      </c>
      <c r="AK87" s="121">
        <v>17</v>
      </c>
      <c r="AL87" s="54">
        <v>10</v>
      </c>
      <c r="AM87" s="54">
        <v>11</v>
      </c>
      <c r="AN87" s="114">
        <v>22</v>
      </c>
      <c r="AO87" s="114">
        <v>23</v>
      </c>
      <c r="AP87" s="54">
        <v>17</v>
      </c>
      <c r="AQ87" s="54">
        <v>14</v>
      </c>
      <c r="AR87" s="54">
        <v>20</v>
      </c>
      <c r="AS87" s="54">
        <v>17</v>
      </c>
      <c r="AT87" s="114">
        <v>39</v>
      </c>
      <c r="AU87" s="121">
        <v>39</v>
      </c>
      <c r="AV87" s="54">
        <v>12</v>
      </c>
      <c r="AW87" s="54">
        <v>12</v>
      </c>
      <c r="AX87" s="54">
        <v>11</v>
      </c>
      <c r="AY87" s="54">
        <v>9</v>
      </c>
      <c r="AZ87" s="114">
        <v>15</v>
      </c>
      <c r="BA87" s="114">
        <v>16</v>
      </c>
      <c r="BB87" s="54">
        <v>8</v>
      </c>
      <c r="BC87" s="54">
        <v>10</v>
      </c>
      <c r="BD87" s="54">
        <v>10</v>
      </c>
      <c r="BE87" s="54">
        <v>8</v>
      </c>
      <c r="BF87" s="54">
        <v>10</v>
      </c>
      <c r="BG87" s="54">
        <v>10</v>
      </c>
      <c r="BH87" s="54">
        <v>12</v>
      </c>
      <c r="BI87" s="114">
        <v>23</v>
      </c>
      <c r="BJ87" s="114">
        <v>23</v>
      </c>
      <c r="BK87" s="54">
        <v>15</v>
      </c>
      <c r="BL87" s="54">
        <v>10</v>
      </c>
      <c r="BM87" s="54">
        <v>12</v>
      </c>
      <c r="BN87" s="54">
        <v>12</v>
      </c>
      <c r="BO87" s="54">
        <v>17</v>
      </c>
      <c r="BP87" s="54">
        <v>8</v>
      </c>
      <c r="BQ87" s="54">
        <v>12</v>
      </c>
      <c r="BR87" s="54">
        <v>22</v>
      </c>
      <c r="BS87" s="54">
        <v>20</v>
      </c>
      <c r="BT87" s="54">
        <v>13</v>
      </c>
      <c r="BU87" s="54">
        <v>12</v>
      </c>
      <c r="BV87" s="54">
        <v>11</v>
      </c>
      <c r="BW87" s="54">
        <v>13</v>
      </c>
      <c r="BX87" s="54">
        <v>10</v>
      </c>
      <c r="BY87" s="54">
        <v>11</v>
      </c>
      <c r="BZ87" s="54">
        <v>12</v>
      </c>
      <c r="CA87" s="54">
        <v>12</v>
      </c>
      <c r="CB87" s="71" t="s">
        <v>0</v>
      </c>
      <c r="CC87" s="71" t="s">
        <v>0</v>
      </c>
      <c r="CD87" s="71" t="s">
        <v>0</v>
      </c>
      <c r="CE87" s="71" t="s">
        <v>0</v>
      </c>
      <c r="CF87" s="71" t="s">
        <v>0</v>
      </c>
      <c r="CG87" s="71" t="s">
        <v>0</v>
      </c>
      <c r="CH87" s="71" t="s">
        <v>0</v>
      </c>
      <c r="CI87" s="71" t="s">
        <v>0</v>
      </c>
      <c r="CJ87" s="71" t="s">
        <v>0</v>
      </c>
      <c r="CK87" s="71" t="s">
        <v>0</v>
      </c>
      <c r="CL87" s="71" t="s">
        <v>0</v>
      </c>
      <c r="CM87" s="71" t="s">
        <v>0</v>
      </c>
      <c r="CN87" s="71" t="s">
        <v>0</v>
      </c>
      <c r="CO87" s="71" t="s">
        <v>0</v>
      </c>
      <c r="CP87" s="71" t="s">
        <v>0</v>
      </c>
      <c r="CQ87" s="71" t="s">
        <v>0</v>
      </c>
      <c r="CR87" s="71" t="s">
        <v>0</v>
      </c>
      <c r="CS87" s="71" t="s">
        <v>0</v>
      </c>
      <c r="CT87" s="71" t="s">
        <v>0</v>
      </c>
      <c r="CU87" s="71" t="s">
        <v>0</v>
      </c>
      <c r="CV87" s="71" t="s">
        <v>0</v>
      </c>
      <c r="CW87" s="71" t="s">
        <v>0</v>
      </c>
      <c r="CX87" s="71" t="s">
        <v>0</v>
      </c>
      <c r="CY87" s="71" t="s">
        <v>0</v>
      </c>
      <c r="CZ87" s="71" t="s">
        <v>0</v>
      </c>
      <c r="DA87" s="71" t="s">
        <v>0</v>
      </c>
      <c r="DB87" s="71" t="s">
        <v>0</v>
      </c>
      <c r="DC87" s="71" t="s">
        <v>0</v>
      </c>
      <c r="DD87" s="71" t="s">
        <v>0</v>
      </c>
      <c r="DE87" s="71" t="s">
        <v>0</v>
      </c>
      <c r="DF87" s="71" t="s">
        <v>0</v>
      </c>
      <c r="DG87" s="71" t="s">
        <v>0</v>
      </c>
      <c r="DH87" s="71" t="s">
        <v>0</v>
      </c>
      <c r="DI87" s="71" t="s">
        <v>0</v>
      </c>
      <c r="DJ87" s="71" t="s">
        <v>0</v>
      </c>
      <c r="DK87" s="71" t="s">
        <v>0</v>
      </c>
      <c r="DL87" s="71" t="s">
        <v>0</v>
      </c>
      <c r="DM87" s="71" t="s">
        <v>0</v>
      </c>
      <c r="DN87" s="71" t="s">
        <v>0</v>
      </c>
      <c r="DO87" s="71" t="s">
        <v>0</v>
      </c>
      <c r="DP87" s="71" t="s">
        <v>0</v>
      </c>
      <c r="DQ87" s="71" t="s">
        <v>0</v>
      </c>
      <c r="DR87" s="71" t="s">
        <v>0</v>
      </c>
      <c r="DS87" s="71" t="s">
        <v>0</v>
      </c>
      <c r="DT87" s="144">
        <f>(2.71828^(-492.8857+59.0795*K87+7.224*L87))/(1+(2.71828^(-492.8857+59.0795*K87+7.224*L87)))</f>
        <v>1</v>
      </c>
      <c r="DU87" s="40">
        <f>COUNTIF($M87,"=13")+COUNTIF($N87,"=21")+COUNTIF($O87,"=14")+COUNTIF($P87,"=11")+COUNTIF($Q87,"=11")+COUNTIF($R87,"=14")+COUNTIF($S87,"=12")+COUNTIF($T87,"=12")+COUNTIF($U87,"=12")+COUNTIF($V87,"=13")+COUNTIF($W87,"=13")+COUNTIF($X87,"=16")</f>
        <v>11</v>
      </c>
      <c r="DV87" s="40">
        <f>COUNTIF($Y87,"=17")+COUNTIF($Z87,"=9")+COUNTIF($AA87,"=9")+COUNTIF($AB87,"=11")+COUNTIF($AC87,"=11")+COUNTIF($AD87,"=25")+COUNTIF($AE87,"=15")+COUNTIF($AF87,"=19")+COUNTIF($AG87,"=30")+COUNTIF($AH87,"=15")+COUNTIF($AI87,"=15")+COUNTIF($AJ87,"=16")+COUNTIF($AK87,"=17")</f>
        <v>12</v>
      </c>
      <c r="DW87" s="40">
        <f>COUNTIF($AL87,"=11")+COUNTIF($AM87,"=11")+COUNTIF($AN87,"=22")+COUNTIF($AO87,"=23")+COUNTIF($AP87,"=17")+COUNTIF($AQ87,"=14")+COUNTIF($AR87,"=19")+COUNTIF($AS87,"=17")+COUNTIF($AV87,"=12")+COUNTIF($AW87,"=12")</f>
        <v>8</v>
      </c>
      <c r="DX87" s="40">
        <f>COUNTIF($AX87,"=11")+COUNTIF($AY87,"=9")+COUNTIF($AZ87,"=15")+COUNTIF($BA87,"=16")+COUNTIF($BB87,"=8")+COUNTIF($BC87,"=10")+COUNTIF($BD87,"=10")+COUNTIF($BE87,"=8")+COUNTIF($BF87,"=10")+COUNTIF($BG87,"=10")</f>
        <v>10</v>
      </c>
      <c r="DY87" s="40">
        <f>COUNTIF($BH87,"=12")+COUNTIF($BI87,"=23")+COUNTIF($BJ87,"=23")+COUNTIF($BK87,"=15")+COUNTIF($BL87,"=10")+COUNTIF($BM87,"=12")+COUNTIF($BN87,"=12")+COUNTIF($BO87,"=16")+COUNTIF($BP87,"=8")+COUNTIF($BQ87,"=12")+COUNTIF($BR87,"=22")+COUNTIF($BS87,"=20")+COUNTIF($BT87,"=13")</f>
        <v>12</v>
      </c>
      <c r="DZ87" s="40">
        <f>COUNTIF($BU87,"=12")+COUNTIF($BV87,"=11")+COUNTIF($BW87,"=13")+COUNTIF($BX87,"=10")+COUNTIF($BY87,"=11")+COUNTIF($BZ87,"=12")+COUNTIF($CA87,"=12")</f>
        <v>7</v>
      </c>
      <c r="EA87" s="2" t="s">
        <v>127</v>
      </c>
      <c r="EB87" s="20" t="s">
        <v>436</v>
      </c>
      <c r="EC87" s="51"/>
      <c r="ED87" s="33"/>
    </row>
    <row r="88" spans="1:134" s="13" customFormat="1" ht="15.95" customHeight="1" x14ac:dyDescent="0.2">
      <c r="A88" s="47">
        <v>8211</v>
      </c>
      <c r="B88" s="10" t="s">
        <v>100</v>
      </c>
      <c r="C88" s="72" t="s">
        <v>151</v>
      </c>
      <c r="D88" s="99" t="s">
        <v>30</v>
      </c>
      <c r="E88" s="22" t="s">
        <v>12</v>
      </c>
      <c r="F88" s="2" t="s">
        <v>151</v>
      </c>
      <c r="G88" s="46">
        <v>41504.952777777777</v>
      </c>
      <c r="H88" s="72" t="s">
        <v>789</v>
      </c>
      <c r="I88" s="43" t="s">
        <v>230</v>
      </c>
      <c r="J88" s="20" t="s">
        <v>797</v>
      </c>
      <c r="K88" s="158">
        <f>+COUNTIF($N88,"&lt;=21")+COUNTIF($AA88,"&lt;=9")+COUNTIF($AJ88,"&lt;=16")+COUNTIF($AN88,"&gt;=22")+COUNTIF($AP88,"&gt;=17")+COUNTIF($AQ88,"&lt;=14")+COUNTIF($AR88,"&gt;=19")+COUNTIF($BK88,"&lt;=15")+COUNTIF($BO88,"&gt;=16")+COUNTIF($BX88,"&lt;=10")</f>
        <v>9</v>
      </c>
      <c r="L88" s="106">
        <f>65-(+DU88+DV88+DW88+DX88+DY88+DZ88)</f>
        <v>6</v>
      </c>
      <c r="M88" s="4">
        <v>13</v>
      </c>
      <c r="N88" s="21">
        <v>21</v>
      </c>
      <c r="O88" s="4">
        <v>14</v>
      </c>
      <c r="P88" s="4">
        <v>11</v>
      </c>
      <c r="Q88" s="4">
        <v>11</v>
      </c>
      <c r="R88" s="4">
        <v>14</v>
      </c>
      <c r="S88" s="4">
        <v>12</v>
      </c>
      <c r="T88" s="4">
        <v>12</v>
      </c>
      <c r="U88" s="21">
        <v>12</v>
      </c>
      <c r="V88" s="4">
        <v>13</v>
      </c>
      <c r="W88" s="4">
        <v>13</v>
      </c>
      <c r="X88" s="4">
        <v>17</v>
      </c>
      <c r="Y88" s="4">
        <v>17</v>
      </c>
      <c r="Z88" s="4">
        <v>9</v>
      </c>
      <c r="AA88" s="4">
        <v>9</v>
      </c>
      <c r="AB88" s="4">
        <v>11</v>
      </c>
      <c r="AC88" s="4">
        <v>11</v>
      </c>
      <c r="AD88" s="21">
        <v>25</v>
      </c>
      <c r="AE88" s="4">
        <v>15</v>
      </c>
      <c r="AF88" s="4">
        <v>19</v>
      </c>
      <c r="AG88" s="4">
        <v>30</v>
      </c>
      <c r="AH88" s="4">
        <v>15</v>
      </c>
      <c r="AI88" s="4">
        <v>15</v>
      </c>
      <c r="AJ88" s="4">
        <v>16</v>
      </c>
      <c r="AK88" s="4">
        <v>17</v>
      </c>
      <c r="AL88" s="4">
        <v>10</v>
      </c>
      <c r="AM88" s="4">
        <v>11</v>
      </c>
      <c r="AN88" s="4">
        <v>22</v>
      </c>
      <c r="AO88" s="4">
        <v>23</v>
      </c>
      <c r="AP88" s="4">
        <v>18</v>
      </c>
      <c r="AQ88" s="4">
        <v>14</v>
      </c>
      <c r="AR88" s="4">
        <v>18</v>
      </c>
      <c r="AS88" s="4">
        <v>18</v>
      </c>
      <c r="AT88" s="4">
        <v>37</v>
      </c>
      <c r="AU88" s="4">
        <v>39</v>
      </c>
      <c r="AV88" s="4">
        <v>12</v>
      </c>
      <c r="AW88" s="4">
        <v>12</v>
      </c>
      <c r="AX88" s="4">
        <v>11</v>
      </c>
      <c r="AY88" s="4">
        <v>9</v>
      </c>
      <c r="AZ88" s="4">
        <v>15</v>
      </c>
      <c r="BA88" s="4">
        <v>16</v>
      </c>
      <c r="BB88" s="4">
        <v>8</v>
      </c>
      <c r="BC88" s="4">
        <v>10</v>
      </c>
      <c r="BD88" s="4">
        <v>10</v>
      </c>
      <c r="BE88" s="4">
        <v>8</v>
      </c>
      <c r="BF88" s="4">
        <v>10</v>
      </c>
      <c r="BG88" s="4">
        <v>10</v>
      </c>
      <c r="BH88" s="4">
        <v>12</v>
      </c>
      <c r="BI88" s="4">
        <v>23</v>
      </c>
      <c r="BJ88" s="4">
        <v>23</v>
      </c>
      <c r="BK88" s="4">
        <v>15</v>
      </c>
      <c r="BL88" s="4">
        <v>10</v>
      </c>
      <c r="BM88" s="4">
        <v>12</v>
      </c>
      <c r="BN88" s="4">
        <v>12</v>
      </c>
      <c r="BO88" s="4">
        <v>16</v>
      </c>
      <c r="BP88" s="4">
        <v>8</v>
      </c>
      <c r="BQ88" s="21">
        <v>12</v>
      </c>
      <c r="BR88" s="4">
        <v>23</v>
      </c>
      <c r="BS88" s="4">
        <v>20</v>
      </c>
      <c r="BT88" s="4">
        <v>13</v>
      </c>
      <c r="BU88" s="4">
        <v>12</v>
      </c>
      <c r="BV88" s="4">
        <v>11</v>
      </c>
      <c r="BW88" s="4">
        <v>13</v>
      </c>
      <c r="BX88" s="4">
        <v>10</v>
      </c>
      <c r="BY88" s="4">
        <v>11</v>
      </c>
      <c r="BZ88" s="4">
        <v>12</v>
      </c>
      <c r="CA88" s="4">
        <v>12</v>
      </c>
      <c r="CB88" s="62" t="s">
        <v>0</v>
      </c>
      <c r="CC88" s="62" t="s">
        <v>0</v>
      </c>
      <c r="CD88" s="62" t="s">
        <v>0</v>
      </c>
      <c r="CE88" s="62" t="s">
        <v>0</v>
      </c>
      <c r="CF88" s="62" t="s">
        <v>0</v>
      </c>
      <c r="CG88" s="62" t="s">
        <v>0</v>
      </c>
      <c r="CH88" s="62" t="s">
        <v>0</v>
      </c>
      <c r="CI88" s="62" t="s">
        <v>0</v>
      </c>
      <c r="CJ88" s="62" t="s">
        <v>0</v>
      </c>
      <c r="CK88" s="62" t="s">
        <v>0</v>
      </c>
      <c r="CL88" s="62" t="s">
        <v>0</v>
      </c>
      <c r="CM88" s="62" t="s">
        <v>0</v>
      </c>
      <c r="CN88" s="62" t="s">
        <v>0</v>
      </c>
      <c r="CO88" s="62" t="s">
        <v>0</v>
      </c>
      <c r="CP88" s="62" t="s">
        <v>0</v>
      </c>
      <c r="CQ88" s="62" t="s">
        <v>0</v>
      </c>
      <c r="CR88" s="62" t="s">
        <v>0</v>
      </c>
      <c r="CS88" s="62" t="s">
        <v>0</v>
      </c>
      <c r="CT88" s="62" t="s">
        <v>0</v>
      </c>
      <c r="CU88" s="62" t="s">
        <v>0</v>
      </c>
      <c r="CV88" s="62" t="s">
        <v>0</v>
      </c>
      <c r="CW88" s="62" t="s">
        <v>0</v>
      </c>
      <c r="CX88" s="62" t="s">
        <v>0</v>
      </c>
      <c r="CY88" s="62" t="s">
        <v>0</v>
      </c>
      <c r="CZ88" s="62" t="s">
        <v>0</v>
      </c>
      <c r="DA88" s="62" t="s">
        <v>0</v>
      </c>
      <c r="DB88" s="62" t="s">
        <v>0</v>
      </c>
      <c r="DC88" s="62" t="s">
        <v>0</v>
      </c>
      <c r="DD88" s="62" t="s">
        <v>0</v>
      </c>
      <c r="DE88" s="62" t="s">
        <v>0</v>
      </c>
      <c r="DF88" s="62" t="s">
        <v>0</v>
      </c>
      <c r="DG88" s="62" t="s">
        <v>0</v>
      </c>
      <c r="DH88" s="62" t="s">
        <v>0</v>
      </c>
      <c r="DI88" s="62" t="s">
        <v>0</v>
      </c>
      <c r="DJ88" s="62" t="s">
        <v>0</v>
      </c>
      <c r="DK88" s="62" t="s">
        <v>0</v>
      </c>
      <c r="DL88" s="62" t="s">
        <v>0</v>
      </c>
      <c r="DM88" s="62" t="s">
        <v>0</v>
      </c>
      <c r="DN88" s="62" t="s">
        <v>0</v>
      </c>
      <c r="DO88" s="62" t="s">
        <v>0</v>
      </c>
      <c r="DP88" s="62" t="s">
        <v>0</v>
      </c>
      <c r="DQ88" s="62" t="s">
        <v>0</v>
      </c>
      <c r="DR88" s="62" t="s">
        <v>0</v>
      </c>
      <c r="DS88" s="62" t="s">
        <v>0</v>
      </c>
      <c r="DT88" s="144">
        <f>(2.71828^(-492.8857+59.0795*K88+7.224*L88))/(1+(2.71828^(-492.8857+59.0795*K88+7.224*L88)))</f>
        <v>1</v>
      </c>
      <c r="DU88" s="40">
        <f>COUNTIF($M88,"=13")+COUNTIF($N88,"=21")+COUNTIF($O88,"=14")+COUNTIF($P88,"=11")+COUNTIF($Q88,"=11")+COUNTIF($R88,"=14")+COUNTIF($S88,"=12")+COUNTIF($T88,"=12")+COUNTIF($U88,"=12")+COUNTIF($V88,"=13")+COUNTIF($W88,"=13")+COUNTIF($X88,"=16")</f>
        <v>11</v>
      </c>
      <c r="DV88" s="40">
        <f>COUNTIF($Y88,"=17")+COUNTIF($Z88,"=9")+COUNTIF($AA88,"=9")+COUNTIF($AB88,"=11")+COUNTIF($AC88,"=11")+COUNTIF($AD88,"=25")+COUNTIF($AE88,"=15")+COUNTIF($AF88,"=19")+COUNTIF($AG88,"=30")+COUNTIF($AH88,"=15")+COUNTIF($AI88,"=15")+COUNTIF($AJ88,"=16")+COUNTIF($AK88,"=17")</f>
        <v>13</v>
      </c>
      <c r="DW88" s="40">
        <f>COUNTIF($AL88,"=11")+COUNTIF($AM88,"=11")+COUNTIF($AN88,"=22")+COUNTIF($AO88,"=23")+COUNTIF($AP88,"=17")+COUNTIF($AQ88,"=14")+COUNTIF($AR88,"=19")+COUNTIF($AS88,"=17")+COUNTIF($AV88,"=12")+COUNTIF($AW88,"=12")</f>
        <v>6</v>
      </c>
      <c r="DX88" s="40">
        <f>COUNTIF($AX88,"=11")+COUNTIF($AY88,"=9")+COUNTIF($AZ88,"=15")+COUNTIF($BA88,"=16")+COUNTIF($BB88,"=8")+COUNTIF($BC88,"=10")+COUNTIF($BD88,"=10")+COUNTIF($BE88,"=8")+COUNTIF($BF88,"=10")+COUNTIF($BG88,"=10")</f>
        <v>10</v>
      </c>
      <c r="DY88" s="40">
        <f>COUNTIF($BH88,"=12")+COUNTIF($BI88,"=23")+COUNTIF($BJ88,"=23")+COUNTIF($BK88,"=15")+COUNTIF($BL88,"=10")+COUNTIF($BM88,"=12")+COUNTIF($BN88,"=12")+COUNTIF($BO88,"=16")+COUNTIF($BP88,"=8")+COUNTIF($BQ88,"=12")+COUNTIF($BR88,"=22")+COUNTIF($BS88,"=20")+COUNTIF($BT88,"=13")</f>
        <v>12</v>
      </c>
      <c r="DZ88" s="40">
        <f>COUNTIF($BU88,"=12")+COUNTIF($BV88,"=11")+COUNTIF($BW88,"=13")+COUNTIF($BX88,"=10")+COUNTIF($BY88,"=11")+COUNTIF($BZ88,"=12")+COUNTIF($CA88,"=12")</f>
        <v>7</v>
      </c>
      <c r="EA88" s="52"/>
      <c r="EB88" s="52"/>
      <c r="EC88" s="33"/>
      <c r="ED88" s="33"/>
    </row>
    <row r="89" spans="1:134" s="13" customFormat="1" ht="15.95" customHeight="1" x14ac:dyDescent="0.25">
      <c r="A89" s="69">
        <v>213623</v>
      </c>
      <c r="B89" s="35" t="s">
        <v>89</v>
      </c>
      <c r="C89" s="2" t="s">
        <v>166</v>
      </c>
      <c r="D89" s="99" t="s">
        <v>31</v>
      </c>
      <c r="E89" s="2" t="s">
        <v>12</v>
      </c>
      <c r="F89" s="100" t="s">
        <v>89</v>
      </c>
      <c r="G89" s="6">
        <v>42400.364583333336</v>
      </c>
      <c r="H89" s="72" t="s">
        <v>789</v>
      </c>
      <c r="I89" s="20" t="s">
        <v>230</v>
      </c>
      <c r="J89" s="20" t="s">
        <v>797</v>
      </c>
      <c r="K89" s="158">
        <f>+COUNTIF($N89,"&lt;=21")+COUNTIF($AA89,"&lt;=9")+COUNTIF($AJ89,"&lt;=16")+COUNTIF($AN89,"&gt;=22")+COUNTIF($AP89,"&gt;=17")+COUNTIF($AQ89,"&lt;=14")+COUNTIF($AR89,"&gt;=19")+COUNTIF($BK89,"&lt;=15")+COUNTIF($BO89,"&gt;=16")+COUNTIF($BX89,"&lt;=10")</f>
        <v>9</v>
      </c>
      <c r="L89" s="106">
        <f>65-(+DU89+DV89+DW89+DX89+DY89+DZ89)</f>
        <v>6</v>
      </c>
      <c r="M89" s="45">
        <v>13</v>
      </c>
      <c r="N89" s="45">
        <v>21</v>
      </c>
      <c r="O89" s="45">
        <v>14</v>
      </c>
      <c r="P89" s="59">
        <v>11</v>
      </c>
      <c r="Q89" s="45">
        <v>11</v>
      </c>
      <c r="R89" s="45">
        <v>14</v>
      </c>
      <c r="S89" s="45">
        <v>12</v>
      </c>
      <c r="T89" s="45">
        <v>12</v>
      </c>
      <c r="U89" s="45">
        <v>12</v>
      </c>
      <c r="V89" s="45">
        <v>13</v>
      </c>
      <c r="W89" s="45">
        <v>13</v>
      </c>
      <c r="X89" s="45">
        <v>16</v>
      </c>
      <c r="Y89" s="45">
        <v>17</v>
      </c>
      <c r="Z89" s="59">
        <v>9</v>
      </c>
      <c r="AA89" s="59">
        <v>9</v>
      </c>
      <c r="AB89" s="45">
        <v>11</v>
      </c>
      <c r="AC89" s="45">
        <v>11</v>
      </c>
      <c r="AD89" s="45">
        <v>25</v>
      </c>
      <c r="AE89" s="45">
        <v>15</v>
      </c>
      <c r="AF89" s="45">
        <v>19</v>
      </c>
      <c r="AG89" s="45">
        <v>30</v>
      </c>
      <c r="AH89" s="59">
        <v>15</v>
      </c>
      <c r="AI89" s="59">
        <v>15</v>
      </c>
      <c r="AJ89" s="59">
        <v>16</v>
      </c>
      <c r="AK89" s="59">
        <v>17</v>
      </c>
      <c r="AL89" s="45">
        <v>10</v>
      </c>
      <c r="AM89" s="45">
        <v>11</v>
      </c>
      <c r="AN89" s="45">
        <v>22</v>
      </c>
      <c r="AO89" s="45">
        <v>23</v>
      </c>
      <c r="AP89" s="45">
        <v>18</v>
      </c>
      <c r="AQ89" s="45">
        <v>15</v>
      </c>
      <c r="AR89" s="45">
        <v>19</v>
      </c>
      <c r="AS89" s="45">
        <v>18</v>
      </c>
      <c r="AT89" s="45">
        <v>38</v>
      </c>
      <c r="AU89" s="59">
        <v>39</v>
      </c>
      <c r="AV89" s="45">
        <v>12</v>
      </c>
      <c r="AW89" s="45">
        <v>12</v>
      </c>
      <c r="AX89" s="45">
        <v>11</v>
      </c>
      <c r="AY89" s="45">
        <v>9</v>
      </c>
      <c r="AZ89" s="45">
        <v>15</v>
      </c>
      <c r="BA89" s="45">
        <v>16</v>
      </c>
      <c r="BB89" s="45">
        <v>8</v>
      </c>
      <c r="BC89" s="45">
        <v>10</v>
      </c>
      <c r="BD89" s="45">
        <v>10</v>
      </c>
      <c r="BE89" s="45">
        <v>8</v>
      </c>
      <c r="BF89" s="45">
        <v>10</v>
      </c>
      <c r="BG89" s="45">
        <v>10</v>
      </c>
      <c r="BH89" s="45">
        <v>12</v>
      </c>
      <c r="BI89" s="45">
        <v>23</v>
      </c>
      <c r="BJ89" s="45">
        <v>23</v>
      </c>
      <c r="BK89" s="45">
        <v>15</v>
      </c>
      <c r="BL89" s="45">
        <v>10</v>
      </c>
      <c r="BM89" s="45">
        <v>12</v>
      </c>
      <c r="BN89" s="45">
        <v>12</v>
      </c>
      <c r="BO89" s="45">
        <v>16</v>
      </c>
      <c r="BP89" s="45">
        <v>8</v>
      </c>
      <c r="BQ89" s="45">
        <v>12</v>
      </c>
      <c r="BR89" s="45">
        <v>23</v>
      </c>
      <c r="BS89" s="45">
        <v>20</v>
      </c>
      <c r="BT89" s="45">
        <v>12</v>
      </c>
      <c r="BU89" s="45">
        <v>12</v>
      </c>
      <c r="BV89" s="45">
        <v>11</v>
      </c>
      <c r="BW89" s="45">
        <v>13</v>
      </c>
      <c r="BX89" s="45">
        <v>10</v>
      </c>
      <c r="BY89" s="45">
        <v>11</v>
      </c>
      <c r="BZ89" s="45">
        <v>12</v>
      </c>
      <c r="CA89" s="45">
        <v>12</v>
      </c>
      <c r="CB89" s="62" t="s">
        <v>0</v>
      </c>
      <c r="CC89" s="62" t="s">
        <v>0</v>
      </c>
      <c r="CD89" s="62" t="s">
        <v>0</v>
      </c>
      <c r="CE89" s="62" t="s">
        <v>0</v>
      </c>
      <c r="CF89" s="62" t="s">
        <v>0</v>
      </c>
      <c r="CG89" s="62" t="s">
        <v>0</v>
      </c>
      <c r="CH89" s="62" t="s">
        <v>0</v>
      </c>
      <c r="CI89" s="62" t="s">
        <v>0</v>
      </c>
      <c r="CJ89" s="62" t="s">
        <v>0</v>
      </c>
      <c r="CK89" s="62" t="s">
        <v>0</v>
      </c>
      <c r="CL89" s="62" t="s">
        <v>0</v>
      </c>
      <c r="CM89" s="62" t="s">
        <v>0</v>
      </c>
      <c r="CN89" s="62" t="s">
        <v>0</v>
      </c>
      <c r="CO89" s="62" t="s">
        <v>0</v>
      </c>
      <c r="CP89" s="62" t="s">
        <v>0</v>
      </c>
      <c r="CQ89" s="62" t="s">
        <v>0</v>
      </c>
      <c r="CR89" s="62" t="s">
        <v>0</v>
      </c>
      <c r="CS89" s="62" t="s">
        <v>0</v>
      </c>
      <c r="CT89" s="62" t="s">
        <v>0</v>
      </c>
      <c r="CU89" s="62" t="s">
        <v>0</v>
      </c>
      <c r="CV89" s="62" t="s">
        <v>0</v>
      </c>
      <c r="CW89" s="62" t="s">
        <v>0</v>
      </c>
      <c r="CX89" s="62" t="s">
        <v>0</v>
      </c>
      <c r="CY89" s="62" t="s">
        <v>0</v>
      </c>
      <c r="CZ89" s="62" t="s">
        <v>0</v>
      </c>
      <c r="DA89" s="62" t="s">
        <v>0</v>
      </c>
      <c r="DB89" s="62" t="s">
        <v>0</v>
      </c>
      <c r="DC89" s="62" t="s">
        <v>0</v>
      </c>
      <c r="DD89" s="62" t="s">
        <v>0</v>
      </c>
      <c r="DE89" s="62" t="s">
        <v>0</v>
      </c>
      <c r="DF89" s="62" t="s">
        <v>0</v>
      </c>
      <c r="DG89" s="62" t="s">
        <v>0</v>
      </c>
      <c r="DH89" s="62" t="s">
        <v>0</v>
      </c>
      <c r="DI89" s="62" t="s">
        <v>0</v>
      </c>
      <c r="DJ89" s="62" t="s">
        <v>0</v>
      </c>
      <c r="DK89" s="62" t="s">
        <v>0</v>
      </c>
      <c r="DL89" s="62" t="s">
        <v>0</v>
      </c>
      <c r="DM89" s="62" t="s">
        <v>0</v>
      </c>
      <c r="DN89" s="62" t="s">
        <v>0</v>
      </c>
      <c r="DO89" s="62" t="s">
        <v>0</v>
      </c>
      <c r="DP89" s="62" t="s">
        <v>0</v>
      </c>
      <c r="DQ89" s="62" t="s">
        <v>0</v>
      </c>
      <c r="DR89" s="62" t="s">
        <v>0</v>
      </c>
      <c r="DS89" s="62" t="s">
        <v>0</v>
      </c>
      <c r="DT89" s="144">
        <f>(2.71828^(-492.8857+59.0795*K89+7.224*L89))/(1+(2.71828^(-492.8857+59.0795*K89+7.224*L89)))</f>
        <v>1</v>
      </c>
      <c r="DU89" s="40">
        <f>COUNTIF($M89,"=13")+COUNTIF($N89,"=21")+COUNTIF($O89,"=14")+COUNTIF($P89,"=11")+COUNTIF($Q89,"=11")+COUNTIF($R89,"=14")+COUNTIF($S89,"=12")+COUNTIF($T89,"=12")+COUNTIF($U89,"=12")+COUNTIF($V89,"=13")+COUNTIF($W89,"=13")+COUNTIF($X89,"=16")</f>
        <v>12</v>
      </c>
      <c r="DV89" s="40">
        <f>COUNTIF($Y89,"=17")+COUNTIF($Z89,"=9")+COUNTIF($AA89,"=9")+COUNTIF($AB89,"=11")+COUNTIF($AC89,"=11")+COUNTIF($AD89,"=25")+COUNTIF($AE89,"=15")+COUNTIF($AF89,"=19")+COUNTIF($AG89,"=30")+COUNTIF($AH89,"=15")+COUNTIF($AI89,"=15")+COUNTIF($AJ89,"=16")+COUNTIF($AK89,"=17")</f>
        <v>13</v>
      </c>
      <c r="DW89" s="40">
        <f>COUNTIF($AL89,"=11")+COUNTIF($AM89,"=11")+COUNTIF($AN89,"=22")+COUNTIF($AO89,"=23")+COUNTIF($AP89,"=17")+COUNTIF($AQ89,"=14")+COUNTIF($AR89,"=19")+COUNTIF($AS89,"=17")+COUNTIF($AV89,"=12")+COUNTIF($AW89,"=12")</f>
        <v>6</v>
      </c>
      <c r="DX89" s="40">
        <f>COUNTIF($AX89,"=11")+COUNTIF($AY89,"=9")+COUNTIF($AZ89,"=15")+COUNTIF($BA89,"=16")+COUNTIF($BB89,"=8")+COUNTIF($BC89,"=10")+COUNTIF($BD89,"=10")+COUNTIF($BE89,"=8")+COUNTIF($BF89,"=10")+COUNTIF($BG89,"=10")</f>
        <v>10</v>
      </c>
      <c r="DY89" s="40">
        <f>COUNTIF($BH89,"=12")+COUNTIF($BI89,"=23")+COUNTIF($BJ89,"=23")+COUNTIF($BK89,"=15")+COUNTIF($BL89,"=10")+COUNTIF($BM89,"=12")+COUNTIF($BN89,"=12")+COUNTIF($BO89,"=16")+COUNTIF($BP89,"=8")+COUNTIF($BQ89,"=12")+COUNTIF($BR89,"=22")+COUNTIF($BS89,"=20")+COUNTIF($BT89,"=13")</f>
        <v>11</v>
      </c>
      <c r="DZ89" s="40">
        <f>COUNTIF($BU89,"=12")+COUNTIF($BV89,"=11")+COUNTIF($BW89,"=13")+COUNTIF($BX89,"=10")+COUNTIF($BY89,"=11")+COUNTIF($BZ89,"=12")+COUNTIF($CA89,"=12")</f>
        <v>7</v>
      </c>
      <c r="EA89" s="33"/>
      <c r="EB89" s="33"/>
      <c r="EC89" s="51"/>
      <c r="ED89" s="52"/>
    </row>
    <row r="90" spans="1:134" s="13" customFormat="1" ht="15.95" customHeight="1" x14ac:dyDescent="0.25">
      <c r="A90" s="72">
        <v>869664</v>
      </c>
      <c r="B90" s="72" t="s">
        <v>106</v>
      </c>
      <c r="C90" s="72" t="s">
        <v>151</v>
      </c>
      <c r="D90" s="146" t="s">
        <v>30</v>
      </c>
      <c r="E90" s="72" t="s">
        <v>12</v>
      </c>
      <c r="F90" s="72" t="s">
        <v>49</v>
      </c>
      <c r="G90" s="98">
        <v>43739</v>
      </c>
      <c r="H90" s="72" t="s">
        <v>789</v>
      </c>
      <c r="I90" s="20" t="s">
        <v>286</v>
      </c>
      <c r="J90" s="20" t="s">
        <v>797</v>
      </c>
      <c r="K90" s="158">
        <f>+COUNTIF($N90,"&lt;=21")+COUNTIF($AA90,"&lt;=9")+COUNTIF($AJ90,"&lt;=16")+COUNTIF($AN90,"&gt;=22")+COUNTIF($AP90,"&gt;=17")+COUNTIF($AQ90,"&lt;=14")+COUNTIF($AR90,"&gt;=19")+COUNTIF($BK90,"&lt;=15")+COUNTIF($BO90,"&gt;=16")+COUNTIF($BX90,"&lt;=10")</f>
        <v>9</v>
      </c>
      <c r="L90" s="106">
        <f>65-(+DU90+DV90+DW90+DX90+DY90+DZ90)</f>
        <v>8</v>
      </c>
      <c r="M90" s="113">
        <v>13</v>
      </c>
      <c r="N90" s="113">
        <v>21</v>
      </c>
      <c r="O90" s="113">
        <v>14</v>
      </c>
      <c r="P90" s="113">
        <v>11</v>
      </c>
      <c r="Q90" s="114">
        <v>11</v>
      </c>
      <c r="R90" s="114">
        <v>14</v>
      </c>
      <c r="S90" s="113">
        <v>12</v>
      </c>
      <c r="T90" s="113">
        <v>12</v>
      </c>
      <c r="U90" s="113">
        <v>12</v>
      </c>
      <c r="V90" s="113">
        <v>13</v>
      </c>
      <c r="W90" s="113">
        <v>13</v>
      </c>
      <c r="X90" s="113">
        <v>16</v>
      </c>
      <c r="Y90" s="113">
        <v>17</v>
      </c>
      <c r="Z90" s="121">
        <v>9</v>
      </c>
      <c r="AA90" s="121">
        <v>10</v>
      </c>
      <c r="AB90" s="113">
        <v>12</v>
      </c>
      <c r="AC90" s="113">
        <v>11</v>
      </c>
      <c r="AD90" s="113">
        <v>26</v>
      </c>
      <c r="AE90" s="113">
        <v>15</v>
      </c>
      <c r="AF90" s="113">
        <v>19</v>
      </c>
      <c r="AG90" s="113">
        <v>30</v>
      </c>
      <c r="AH90" s="121">
        <v>15</v>
      </c>
      <c r="AI90" s="121">
        <v>15</v>
      </c>
      <c r="AJ90" s="121">
        <v>16</v>
      </c>
      <c r="AK90" s="121">
        <v>16</v>
      </c>
      <c r="AL90" s="113">
        <v>11</v>
      </c>
      <c r="AM90" s="113">
        <v>11</v>
      </c>
      <c r="AN90" s="114">
        <v>22</v>
      </c>
      <c r="AO90" s="114">
        <v>23</v>
      </c>
      <c r="AP90" s="113">
        <v>17</v>
      </c>
      <c r="AQ90" s="113">
        <v>14</v>
      </c>
      <c r="AR90" s="113">
        <v>20</v>
      </c>
      <c r="AS90" s="113">
        <v>18</v>
      </c>
      <c r="AT90" s="121">
        <v>37</v>
      </c>
      <c r="AU90" s="114">
        <v>38</v>
      </c>
      <c r="AV90" s="113">
        <v>12</v>
      </c>
      <c r="AW90" s="113">
        <v>12</v>
      </c>
      <c r="AX90" s="113">
        <v>11</v>
      </c>
      <c r="AY90" s="113">
        <v>9</v>
      </c>
      <c r="AZ90" s="114">
        <v>15</v>
      </c>
      <c r="BA90" s="114">
        <v>16</v>
      </c>
      <c r="BB90" s="113">
        <v>8</v>
      </c>
      <c r="BC90" s="113">
        <v>10</v>
      </c>
      <c r="BD90" s="113">
        <v>10</v>
      </c>
      <c r="BE90" s="113">
        <v>8</v>
      </c>
      <c r="BF90" s="113">
        <v>10</v>
      </c>
      <c r="BG90" s="113">
        <v>10</v>
      </c>
      <c r="BH90" s="113">
        <v>12</v>
      </c>
      <c r="BI90" s="114">
        <v>23</v>
      </c>
      <c r="BJ90" s="114">
        <v>23</v>
      </c>
      <c r="BK90" s="113">
        <v>15</v>
      </c>
      <c r="BL90" s="113">
        <v>10</v>
      </c>
      <c r="BM90" s="113">
        <v>12</v>
      </c>
      <c r="BN90" s="113">
        <v>12</v>
      </c>
      <c r="BO90" s="113">
        <v>17</v>
      </c>
      <c r="BP90" s="113">
        <v>8</v>
      </c>
      <c r="BQ90" s="113">
        <v>12</v>
      </c>
      <c r="BR90" s="113">
        <v>22</v>
      </c>
      <c r="BS90" s="113">
        <v>21</v>
      </c>
      <c r="BT90" s="113">
        <v>13</v>
      </c>
      <c r="BU90" s="113">
        <v>12</v>
      </c>
      <c r="BV90" s="113">
        <v>11</v>
      </c>
      <c r="BW90" s="113">
        <v>13</v>
      </c>
      <c r="BX90" s="113">
        <v>10</v>
      </c>
      <c r="BY90" s="113">
        <v>11</v>
      </c>
      <c r="BZ90" s="113">
        <v>12</v>
      </c>
      <c r="CA90" s="113">
        <v>12</v>
      </c>
      <c r="CB90" s="71" t="s">
        <v>0</v>
      </c>
      <c r="CC90" s="71" t="s">
        <v>0</v>
      </c>
      <c r="CD90" s="71" t="s">
        <v>0</v>
      </c>
      <c r="CE90" s="71" t="s">
        <v>0</v>
      </c>
      <c r="CF90" s="71" t="s">
        <v>0</v>
      </c>
      <c r="CG90" s="71" t="s">
        <v>0</v>
      </c>
      <c r="CH90" s="71" t="s">
        <v>0</v>
      </c>
      <c r="CI90" s="71" t="s">
        <v>0</v>
      </c>
      <c r="CJ90" s="71" t="s">
        <v>0</v>
      </c>
      <c r="CK90" s="71" t="s">
        <v>0</v>
      </c>
      <c r="CL90" s="71" t="s">
        <v>0</v>
      </c>
      <c r="CM90" s="71" t="s">
        <v>0</v>
      </c>
      <c r="CN90" s="71" t="s">
        <v>0</v>
      </c>
      <c r="CO90" s="71" t="s">
        <v>0</v>
      </c>
      <c r="CP90" s="71" t="s">
        <v>0</v>
      </c>
      <c r="CQ90" s="71" t="s">
        <v>0</v>
      </c>
      <c r="CR90" s="71" t="s">
        <v>0</v>
      </c>
      <c r="CS90" s="71" t="s">
        <v>0</v>
      </c>
      <c r="CT90" s="71" t="s">
        <v>0</v>
      </c>
      <c r="CU90" s="71" t="s">
        <v>0</v>
      </c>
      <c r="CV90" s="71" t="s">
        <v>0</v>
      </c>
      <c r="CW90" s="71" t="s">
        <v>0</v>
      </c>
      <c r="CX90" s="71" t="s">
        <v>0</v>
      </c>
      <c r="CY90" s="71" t="s">
        <v>0</v>
      </c>
      <c r="CZ90" s="71" t="s">
        <v>0</v>
      </c>
      <c r="DA90" s="71" t="s">
        <v>0</v>
      </c>
      <c r="DB90" s="71" t="s">
        <v>0</v>
      </c>
      <c r="DC90" s="71" t="s">
        <v>0</v>
      </c>
      <c r="DD90" s="71" t="s">
        <v>0</v>
      </c>
      <c r="DE90" s="71" t="s">
        <v>0</v>
      </c>
      <c r="DF90" s="71" t="s">
        <v>0</v>
      </c>
      <c r="DG90" s="71" t="s">
        <v>0</v>
      </c>
      <c r="DH90" s="71" t="s">
        <v>0</v>
      </c>
      <c r="DI90" s="71" t="s">
        <v>0</v>
      </c>
      <c r="DJ90" s="71" t="s">
        <v>0</v>
      </c>
      <c r="DK90" s="71" t="s">
        <v>0</v>
      </c>
      <c r="DL90" s="71" t="s">
        <v>0</v>
      </c>
      <c r="DM90" s="71" t="s">
        <v>0</v>
      </c>
      <c r="DN90" s="71" t="s">
        <v>0</v>
      </c>
      <c r="DO90" s="71" t="s">
        <v>0</v>
      </c>
      <c r="DP90" s="71" t="s">
        <v>0</v>
      </c>
      <c r="DQ90" s="71" t="s">
        <v>0</v>
      </c>
      <c r="DR90" s="71" t="s">
        <v>0</v>
      </c>
      <c r="DS90" s="71" t="s">
        <v>0</v>
      </c>
      <c r="DT90" s="144">
        <f>(2.71828^(-492.8857+59.0795*K90+7.224*L90))/(1+(2.71828^(-492.8857+59.0795*K90+7.224*L90)))</f>
        <v>1</v>
      </c>
      <c r="DU90" s="40">
        <f>COUNTIF($M90,"=13")+COUNTIF($N90,"=21")+COUNTIF($O90,"=14")+COUNTIF($P90,"=11")+COUNTIF($Q90,"=11")+COUNTIF($R90,"=14")+COUNTIF($S90,"=12")+COUNTIF($T90,"=12")+COUNTIF($U90,"=12")+COUNTIF($V90,"=13")+COUNTIF($W90,"=13")+COUNTIF($X90,"=16")</f>
        <v>12</v>
      </c>
      <c r="DV90" s="40">
        <f>COUNTIF($Y90,"=17")+COUNTIF($Z90,"=9")+COUNTIF($AA90,"=9")+COUNTIF($AB90,"=11")+COUNTIF($AC90,"=11")+COUNTIF($AD90,"=25")+COUNTIF($AE90,"=15")+COUNTIF($AF90,"=19")+COUNTIF($AG90,"=30")+COUNTIF($AH90,"=15")+COUNTIF($AI90,"=15")+COUNTIF($AJ90,"=16")+COUNTIF($AK90,"=17")</f>
        <v>9</v>
      </c>
      <c r="DW90" s="40">
        <f>COUNTIF($AL90,"=11")+COUNTIF($AM90,"=11")+COUNTIF($AN90,"=22")+COUNTIF($AO90,"=23")+COUNTIF($AP90,"=17")+COUNTIF($AQ90,"=14")+COUNTIF($AR90,"=19")+COUNTIF($AS90,"=17")+COUNTIF($AV90,"=12")+COUNTIF($AW90,"=12")</f>
        <v>8</v>
      </c>
      <c r="DX90" s="40">
        <f>COUNTIF($AX90,"=11")+COUNTIF($AY90,"=9")+COUNTIF($AZ90,"=15")+COUNTIF($BA90,"=16")+COUNTIF($BB90,"=8")+COUNTIF($BC90,"=10")+COUNTIF($BD90,"=10")+COUNTIF($BE90,"=8")+COUNTIF($BF90,"=10")+COUNTIF($BG90,"=10")</f>
        <v>10</v>
      </c>
      <c r="DY90" s="40">
        <f>COUNTIF($BH90,"=12")+COUNTIF($BI90,"=23")+COUNTIF($BJ90,"=23")+COUNTIF($BK90,"=15")+COUNTIF($BL90,"=10")+COUNTIF($BM90,"=12")+COUNTIF($BN90,"=12")+COUNTIF($BO90,"=16")+COUNTIF($BP90,"=8")+COUNTIF($BQ90,"=12")+COUNTIF($BR90,"=22")+COUNTIF($BS90,"=20")+COUNTIF($BT90,"=13")</f>
        <v>11</v>
      </c>
      <c r="DZ90" s="40">
        <f>COUNTIF($BU90,"=12")+COUNTIF($BV90,"=11")+COUNTIF($BW90,"=13")+COUNTIF($BX90,"=10")+COUNTIF($BY90,"=11")+COUNTIF($BZ90,"=12")+COUNTIF($CA90,"=12")</f>
        <v>7</v>
      </c>
      <c r="EA90" s="72" t="s">
        <v>49</v>
      </c>
      <c r="EB90" s="72" t="s">
        <v>315</v>
      </c>
      <c r="EC90" s="51"/>
      <c r="ED90" s="52"/>
    </row>
    <row r="91" spans="1:134" s="13" customFormat="1" ht="15.95" customHeight="1" x14ac:dyDescent="0.25">
      <c r="A91" s="72">
        <v>178436</v>
      </c>
      <c r="B91" s="35" t="s">
        <v>29</v>
      </c>
      <c r="C91" s="72" t="s">
        <v>166</v>
      </c>
      <c r="D91" s="99" t="s">
        <v>31</v>
      </c>
      <c r="E91" s="2" t="s">
        <v>111</v>
      </c>
      <c r="F91" s="118" t="s">
        <v>25</v>
      </c>
      <c r="G91" s="98">
        <v>43739</v>
      </c>
      <c r="H91" s="72" t="s">
        <v>789</v>
      </c>
      <c r="I91" s="20" t="s">
        <v>286</v>
      </c>
      <c r="J91" s="20" t="s">
        <v>797</v>
      </c>
      <c r="K91" s="158">
        <f>+COUNTIF($N91,"&lt;=21")+COUNTIF($AA91,"&lt;=9")+COUNTIF($AJ91,"&lt;=16")+COUNTIF($AN91,"&gt;=22")+COUNTIF($AP91,"&gt;=17")+COUNTIF($AQ91,"&lt;=14")+COUNTIF($AR91,"&gt;=19")+COUNTIF($BK91,"&lt;=15")+COUNTIF($BO91,"&gt;=16")+COUNTIF($BX91,"&lt;=10")</f>
        <v>9</v>
      </c>
      <c r="L91" s="106">
        <f>65-(+DU91+DV91+DW91+DX91+DY91+DZ91)</f>
        <v>9</v>
      </c>
      <c r="M91" s="113">
        <v>13</v>
      </c>
      <c r="N91" s="113">
        <v>21</v>
      </c>
      <c r="O91" s="113">
        <v>14</v>
      </c>
      <c r="P91" s="113">
        <v>11</v>
      </c>
      <c r="Q91" s="114">
        <v>11</v>
      </c>
      <c r="R91" s="114">
        <v>14</v>
      </c>
      <c r="S91" s="113">
        <v>12</v>
      </c>
      <c r="T91" s="113">
        <v>12</v>
      </c>
      <c r="U91" s="113">
        <v>11</v>
      </c>
      <c r="V91" s="113">
        <v>13</v>
      </c>
      <c r="W91" s="113">
        <v>13</v>
      </c>
      <c r="X91" s="113">
        <v>16</v>
      </c>
      <c r="Y91" s="113">
        <v>16</v>
      </c>
      <c r="Z91" s="121">
        <v>9</v>
      </c>
      <c r="AA91" s="121">
        <v>10</v>
      </c>
      <c r="AB91" s="113">
        <v>11</v>
      </c>
      <c r="AC91" s="113">
        <v>11</v>
      </c>
      <c r="AD91" s="113">
        <v>26</v>
      </c>
      <c r="AE91" s="113">
        <v>15</v>
      </c>
      <c r="AF91" s="113">
        <v>19</v>
      </c>
      <c r="AG91" s="113">
        <v>30</v>
      </c>
      <c r="AH91" s="114">
        <v>15</v>
      </c>
      <c r="AI91" s="121">
        <v>15</v>
      </c>
      <c r="AJ91" s="121">
        <v>15</v>
      </c>
      <c r="AK91" s="121">
        <v>16</v>
      </c>
      <c r="AL91" s="113">
        <v>11</v>
      </c>
      <c r="AM91" s="113">
        <v>11</v>
      </c>
      <c r="AN91" s="114">
        <v>22</v>
      </c>
      <c r="AO91" s="114">
        <v>23</v>
      </c>
      <c r="AP91" s="113">
        <v>17</v>
      </c>
      <c r="AQ91" s="113">
        <v>14</v>
      </c>
      <c r="AR91" s="113">
        <v>19</v>
      </c>
      <c r="AS91" s="113">
        <v>18</v>
      </c>
      <c r="AT91" s="114">
        <v>37</v>
      </c>
      <c r="AU91" s="121">
        <v>38</v>
      </c>
      <c r="AV91" s="113">
        <v>12</v>
      </c>
      <c r="AW91" s="113">
        <v>12</v>
      </c>
      <c r="AX91" s="113">
        <v>11</v>
      </c>
      <c r="AY91" s="113">
        <v>9</v>
      </c>
      <c r="AZ91" s="114">
        <v>15</v>
      </c>
      <c r="BA91" s="114">
        <v>16</v>
      </c>
      <c r="BB91" s="113">
        <v>8</v>
      </c>
      <c r="BC91" s="113">
        <v>10</v>
      </c>
      <c r="BD91" s="113">
        <v>10</v>
      </c>
      <c r="BE91" s="113">
        <v>8</v>
      </c>
      <c r="BF91" s="113">
        <v>10</v>
      </c>
      <c r="BG91" s="113">
        <v>10</v>
      </c>
      <c r="BH91" s="113">
        <v>12</v>
      </c>
      <c r="BI91" s="114">
        <v>23</v>
      </c>
      <c r="BJ91" s="114">
        <v>23</v>
      </c>
      <c r="BK91" s="113">
        <v>15</v>
      </c>
      <c r="BL91" s="113">
        <v>10</v>
      </c>
      <c r="BM91" s="113">
        <v>12</v>
      </c>
      <c r="BN91" s="113">
        <v>12</v>
      </c>
      <c r="BO91" s="113">
        <v>17</v>
      </c>
      <c r="BP91" s="113">
        <v>8</v>
      </c>
      <c r="BQ91" s="113">
        <v>12</v>
      </c>
      <c r="BR91" s="113">
        <v>22</v>
      </c>
      <c r="BS91" s="113">
        <v>21</v>
      </c>
      <c r="BT91" s="113">
        <v>13</v>
      </c>
      <c r="BU91" s="113">
        <v>12</v>
      </c>
      <c r="BV91" s="113">
        <v>11</v>
      </c>
      <c r="BW91" s="113">
        <v>13</v>
      </c>
      <c r="BX91" s="113">
        <v>10</v>
      </c>
      <c r="BY91" s="113">
        <v>11</v>
      </c>
      <c r="BZ91" s="113">
        <v>12</v>
      </c>
      <c r="CA91" s="113">
        <v>12</v>
      </c>
      <c r="CB91" s="71" t="s">
        <v>0</v>
      </c>
      <c r="CC91" s="71" t="s">
        <v>0</v>
      </c>
      <c r="CD91" s="71" t="s">
        <v>0</v>
      </c>
      <c r="CE91" s="71" t="s">
        <v>0</v>
      </c>
      <c r="CF91" s="71" t="s">
        <v>0</v>
      </c>
      <c r="CG91" s="71" t="s">
        <v>0</v>
      </c>
      <c r="CH91" s="71" t="s">
        <v>0</v>
      </c>
      <c r="CI91" s="71" t="s">
        <v>0</v>
      </c>
      <c r="CJ91" s="71" t="s">
        <v>0</v>
      </c>
      <c r="CK91" s="71" t="s">
        <v>0</v>
      </c>
      <c r="CL91" s="71" t="s">
        <v>0</v>
      </c>
      <c r="CM91" s="71" t="s">
        <v>0</v>
      </c>
      <c r="CN91" s="71" t="s">
        <v>0</v>
      </c>
      <c r="CO91" s="71" t="s">
        <v>0</v>
      </c>
      <c r="CP91" s="71" t="s">
        <v>0</v>
      </c>
      <c r="CQ91" s="71" t="s">
        <v>0</v>
      </c>
      <c r="CR91" s="71" t="s">
        <v>0</v>
      </c>
      <c r="CS91" s="71" t="s">
        <v>0</v>
      </c>
      <c r="CT91" s="71" t="s">
        <v>0</v>
      </c>
      <c r="CU91" s="71" t="s">
        <v>0</v>
      </c>
      <c r="CV91" s="71" t="s">
        <v>0</v>
      </c>
      <c r="CW91" s="71" t="s">
        <v>0</v>
      </c>
      <c r="CX91" s="71" t="s">
        <v>0</v>
      </c>
      <c r="CY91" s="71" t="s">
        <v>0</v>
      </c>
      <c r="CZ91" s="71" t="s">
        <v>0</v>
      </c>
      <c r="DA91" s="71" t="s">
        <v>0</v>
      </c>
      <c r="DB91" s="71" t="s">
        <v>0</v>
      </c>
      <c r="DC91" s="71" t="s">
        <v>0</v>
      </c>
      <c r="DD91" s="71" t="s">
        <v>0</v>
      </c>
      <c r="DE91" s="71" t="s">
        <v>0</v>
      </c>
      <c r="DF91" s="71" t="s">
        <v>0</v>
      </c>
      <c r="DG91" s="71" t="s">
        <v>0</v>
      </c>
      <c r="DH91" s="71" t="s">
        <v>0</v>
      </c>
      <c r="DI91" s="71" t="s">
        <v>0</v>
      </c>
      <c r="DJ91" s="71" t="s">
        <v>0</v>
      </c>
      <c r="DK91" s="71" t="s">
        <v>0</v>
      </c>
      <c r="DL91" s="71" t="s">
        <v>0</v>
      </c>
      <c r="DM91" s="71" t="s">
        <v>0</v>
      </c>
      <c r="DN91" s="71" t="s">
        <v>0</v>
      </c>
      <c r="DO91" s="71" t="s">
        <v>0</v>
      </c>
      <c r="DP91" s="71" t="s">
        <v>0</v>
      </c>
      <c r="DQ91" s="71" t="s">
        <v>0</v>
      </c>
      <c r="DR91" s="71" t="s">
        <v>0</v>
      </c>
      <c r="DS91" s="71" t="s">
        <v>0</v>
      </c>
      <c r="DT91" s="144">
        <f>(2.71828^(-492.8857+59.0795*K91+7.224*L91))/(1+(2.71828^(-492.8857+59.0795*K91+7.224*L91)))</f>
        <v>1</v>
      </c>
      <c r="DU91" s="40">
        <f>COUNTIF($M91,"=13")+COUNTIF($N91,"=21")+COUNTIF($O91,"=14")+COUNTIF($P91,"=11")+COUNTIF($Q91,"=11")+COUNTIF($R91,"=14")+COUNTIF($S91,"=12")+COUNTIF($T91,"=12")+COUNTIF($U91,"=12")+COUNTIF($V91,"=13")+COUNTIF($W91,"=13")+COUNTIF($X91,"=16")</f>
        <v>11</v>
      </c>
      <c r="DV91" s="40">
        <f>COUNTIF($Y91,"=17")+COUNTIF($Z91,"=9")+COUNTIF($AA91,"=9")+COUNTIF($AB91,"=11")+COUNTIF($AC91,"=11")+COUNTIF($AD91,"=25")+COUNTIF($AE91,"=15")+COUNTIF($AF91,"=19")+COUNTIF($AG91,"=30")+COUNTIF($AH91,"=15")+COUNTIF($AI91,"=15")+COUNTIF($AJ91,"=16")+COUNTIF($AK91,"=17")</f>
        <v>8</v>
      </c>
      <c r="DW91" s="40">
        <f>COUNTIF($AL91,"=11")+COUNTIF($AM91,"=11")+COUNTIF($AN91,"=22")+COUNTIF($AO91,"=23")+COUNTIF($AP91,"=17")+COUNTIF($AQ91,"=14")+COUNTIF($AR91,"=19")+COUNTIF($AS91,"=17")+COUNTIF($AV91,"=12")+COUNTIF($AW91,"=12")</f>
        <v>9</v>
      </c>
      <c r="DX91" s="40">
        <f>COUNTIF($AX91,"=11")+COUNTIF($AY91,"=9")+COUNTIF($AZ91,"=15")+COUNTIF($BA91,"=16")+COUNTIF($BB91,"=8")+COUNTIF($BC91,"=10")+COUNTIF($BD91,"=10")+COUNTIF($BE91,"=8")+COUNTIF($BF91,"=10")+COUNTIF($BG91,"=10")</f>
        <v>10</v>
      </c>
      <c r="DY91" s="40">
        <f>COUNTIF($BH91,"=12")+COUNTIF($BI91,"=23")+COUNTIF($BJ91,"=23")+COUNTIF($BK91,"=15")+COUNTIF($BL91,"=10")+COUNTIF($BM91,"=12")+COUNTIF($BN91,"=12")+COUNTIF($BO91,"=16")+COUNTIF($BP91,"=8")+COUNTIF($BQ91,"=12")+COUNTIF($BR91,"=22")+COUNTIF($BS91,"=20")+COUNTIF($BT91,"=13")</f>
        <v>11</v>
      </c>
      <c r="DZ91" s="40">
        <f>COUNTIF($BU91,"=12")+COUNTIF($BV91,"=11")+COUNTIF($BW91,"=13")+COUNTIF($BX91,"=10")+COUNTIF($BY91,"=11")+COUNTIF($BZ91,"=12")+COUNTIF($CA91,"=12")</f>
        <v>7</v>
      </c>
      <c r="EA91" s="72" t="s">
        <v>0</v>
      </c>
      <c r="EB91" s="72" t="s">
        <v>0</v>
      </c>
      <c r="EC91" s="51"/>
      <c r="ED91" s="3"/>
    </row>
    <row r="92" spans="1:134" s="13" customFormat="1" ht="15.95" customHeight="1" x14ac:dyDescent="0.25">
      <c r="A92" s="136">
        <v>223911</v>
      </c>
      <c r="B92" s="52" t="s">
        <v>29</v>
      </c>
      <c r="C92" s="52" t="s">
        <v>166</v>
      </c>
      <c r="D92" s="99" t="s">
        <v>31</v>
      </c>
      <c r="E92" s="2" t="s">
        <v>111</v>
      </c>
      <c r="F92" s="2" t="s">
        <v>156</v>
      </c>
      <c r="G92" s="6">
        <v>42406.84652777778</v>
      </c>
      <c r="H92" s="72" t="s">
        <v>789</v>
      </c>
      <c r="I92" s="20" t="s">
        <v>230</v>
      </c>
      <c r="J92" s="20" t="s">
        <v>797</v>
      </c>
      <c r="K92" s="158">
        <f>+COUNTIF($N92,"&lt;=21")+COUNTIF($AA92,"&lt;=9")+COUNTIF($AJ92,"&lt;=16")+COUNTIF($AN92,"&gt;=22")+COUNTIF($AP92,"&gt;=17")+COUNTIF($AQ92,"&lt;=14")+COUNTIF($AR92,"&gt;=19")+COUNTIF($BK92,"&lt;=15")+COUNTIF($BO92,"&gt;=16")+COUNTIF($BX92,"&lt;=10")</f>
        <v>9</v>
      </c>
      <c r="L92" s="106">
        <f>65-(+DU92+DV92+DW92+DX92+DY92+DZ92)</f>
        <v>9</v>
      </c>
      <c r="M92" s="45">
        <v>13</v>
      </c>
      <c r="N92" s="45">
        <v>21</v>
      </c>
      <c r="O92" s="45">
        <v>14</v>
      </c>
      <c r="P92" s="45">
        <v>11</v>
      </c>
      <c r="Q92" s="59">
        <v>11</v>
      </c>
      <c r="R92" s="59">
        <v>14</v>
      </c>
      <c r="S92" s="45">
        <v>12</v>
      </c>
      <c r="T92" s="45">
        <v>12</v>
      </c>
      <c r="U92" s="45">
        <v>11</v>
      </c>
      <c r="V92" s="45">
        <v>13</v>
      </c>
      <c r="W92" s="45">
        <v>13</v>
      </c>
      <c r="X92" s="59">
        <v>17</v>
      </c>
      <c r="Y92" s="45">
        <v>16</v>
      </c>
      <c r="Z92" s="59">
        <v>9</v>
      </c>
      <c r="AA92" s="59">
        <v>10</v>
      </c>
      <c r="AB92" s="45">
        <v>11</v>
      </c>
      <c r="AC92" s="45">
        <v>11</v>
      </c>
      <c r="AD92" s="45">
        <v>26</v>
      </c>
      <c r="AE92" s="45">
        <v>15</v>
      </c>
      <c r="AF92" s="45">
        <v>19</v>
      </c>
      <c r="AG92" s="45">
        <v>30</v>
      </c>
      <c r="AH92" s="59">
        <v>15</v>
      </c>
      <c r="AI92" s="59">
        <v>15</v>
      </c>
      <c r="AJ92" s="59">
        <v>16</v>
      </c>
      <c r="AK92" s="59">
        <v>16</v>
      </c>
      <c r="AL92" s="45">
        <v>11</v>
      </c>
      <c r="AM92" s="45">
        <v>11</v>
      </c>
      <c r="AN92" s="59">
        <v>22</v>
      </c>
      <c r="AO92" s="59">
        <v>23</v>
      </c>
      <c r="AP92" s="45">
        <v>17</v>
      </c>
      <c r="AQ92" s="45">
        <v>14</v>
      </c>
      <c r="AR92" s="45">
        <v>19</v>
      </c>
      <c r="AS92" s="45">
        <v>18</v>
      </c>
      <c r="AT92" s="59">
        <v>36</v>
      </c>
      <c r="AU92" s="59">
        <v>37</v>
      </c>
      <c r="AV92" s="45">
        <v>12</v>
      </c>
      <c r="AW92" s="45">
        <v>12</v>
      </c>
      <c r="AX92" s="45">
        <v>11</v>
      </c>
      <c r="AY92" s="45">
        <v>9</v>
      </c>
      <c r="AZ92" s="59">
        <v>15</v>
      </c>
      <c r="BA92" s="59">
        <v>16</v>
      </c>
      <c r="BB92" s="45">
        <v>8</v>
      </c>
      <c r="BC92" s="45">
        <v>10</v>
      </c>
      <c r="BD92" s="45">
        <v>10</v>
      </c>
      <c r="BE92" s="45">
        <v>8</v>
      </c>
      <c r="BF92" s="45">
        <v>10</v>
      </c>
      <c r="BG92" s="45">
        <v>10</v>
      </c>
      <c r="BH92" s="45">
        <v>12</v>
      </c>
      <c r="BI92" s="59">
        <v>23</v>
      </c>
      <c r="BJ92" s="59">
        <v>23</v>
      </c>
      <c r="BK92" s="45">
        <v>15</v>
      </c>
      <c r="BL92" s="45">
        <v>10</v>
      </c>
      <c r="BM92" s="45">
        <v>12</v>
      </c>
      <c r="BN92" s="45">
        <v>12</v>
      </c>
      <c r="BO92" s="45">
        <v>17</v>
      </c>
      <c r="BP92" s="45">
        <v>8</v>
      </c>
      <c r="BQ92" s="45">
        <v>12</v>
      </c>
      <c r="BR92" s="45">
        <v>22</v>
      </c>
      <c r="BS92" s="45">
        <v>21</v>
      </c>
      <c r="BT92" s="45">
        <v>13</v>
      </c>
      <c r="BU92" s="45">
        <v>12</v>
      </c>
      <c r="BV92" s="45">
        <v>11</v>
      </c>
      <c r="BW92" s="45">
        <v>13</v>
      </c>
      <c r="BX92" s="45">
        <v>10</v>
      </c>
      <c r="BY92" s="45">
        <v>11</v>
      </c>
      <c r="BZ92" s="45">
        <v>12</v>
      </c>
      <c r="CA92" s="45">
        <v>12</v>
      </c>
      <c r="CB92" s="62" t="s">
        <v>0</v>
      </c>
      <c r="CC92" s="62" t="s">
        <v>0</v>
      </c>
      <c r="CD92" s="62" t="s">
        <v>0</v>
      </c>
      <c r="CE92" s="62" t="s">
        <v>0</v>
      </c>
      <c r="CF92" s="62" t="s">
        <v>0</v>
      </c>
      <c r="CG92" s="62" t="s">
        <v>0</v>
      </c>
      <c r="CH92" s="62" t="s">
        <v>0</v>
      </c>
      <c r="CI92" s="62" t="s">
        <v>0</v>
      </c>
      <c r="CJ92" s="62" t="s">
        <v>0</v>
      </c>
      <c r="CK92" s="62" t="s">
        <v>0</v>
      </c>
      <c r="CL92" s="62" t="s">
        <v>0</v>
      </c>
      <c r="CM92" s="62" t="s">
        <v>0</v>
      </c>
      <c r="CN92" s="62" t="s">
        <v>0</v>
      </c>
      <c r="CO92" s="62" t="s">
        <v>0</v>
      </c>
      <c r="CP92" s="62" t="s">
        <v>0</v>
      </c>
      <c r="CQ92" s="62" t="s">
        <v>0</v>
      </c>
      <c r="CR92" s="62" t="s">
        <v>0</v>
      </c>
      <c r="CS92" s="62" t="s">
        <v>0</v>
      </c>
      <c r="CT92" s="62" t="s">
        <v>0</v>
      </c>
      <c r="CU92" s="62" t="s">
        <v>0</v>
      </c>
      <c r="CV92" s="62" t="s">
        <v>0</v>
      </c>
      <c r="CW92" s="62" t="s">
        <v>0</v>
      </c>
      <c r="CX92" s="62" t="s">
        <v>0</v>
      </c>
      <c r="CY92" s="62" t="s">
        <v>0</v>
      </c>
      <c r="CZ92" s="62" t="s">
        <v>0</v>
      </c>
      <c r="DA92" s="62" t="s">
        <v>0</v>
      </c>
      <c r="DB92" s="62" t="s">
        <v>0</v>
      </c>
      <c r="DC92" s="62" t="s">
        <v>0</v>
      </c>
      <c r="DD92" s="62" t="s">
        <v>0</v>
      </c>
      <c r="DE92" s="62" t="s">
        <v>0</v>
      </c>
      <c r="DF92" s="62" t="s">
        <v>0</v>
      </c>
      <c r="DG92" s="62" t="s">
        <v>0</v>
      </c>
      <c r="DH92" s="62" t="s">
        <v>0</v>
      </c>
      <c r="DI92" s="62" t="s">
        <v>0</v>
      </c>
      <c r="DJ92" s="62" t="s">
        <v>0</v>
      </c>
      <c r="DK92" s="62" t="s">
        <v>0</v>
      </c>
      <c r="DL92" s="62" t="s">
        <v>0</v>
      </c>
      <c r="DM92" s="62" t="s">
        <v>0</v>
      </c>
      <c r="DN92" s="62" t="s">
        <v>0</v>
      </c>
      <c r="DO92" s="62" t="s">
        <v>0</v>
      </c>
      <c r="DP92" s="62" t="s">
        <v>0</v>
      </c>
      <c r="DQ92" s="62" t="s">
        <v>0</v>
      </c>
      <c r="DR92" s="62" t="s">
        <v>0</v>
      </c>
      <c r="DS92" s="62" t="s">
        <v>0</v>
      </c>
      <c r="DT92" s="144">
        <f>(2.71828^(-492.8857+59.0795*K92+7.224*L92))/(1+(2.71828^(-492.8857+59.0795*K92+7.224*L92)))</f>
        <v>1</v>
      </c>
      <c r="DU92" s="40">
        <f>COUNTIF($M92,"=13")+COUNTIF($N92,"=21")+COUNTIF($O92,"=14")+COUNTIF($P92,"=11")+COUNTIF($Q92,"=11")+COUNTIF($R92,"=14")+COUNTIF($S92,"=12")+COUNTIF($T92,"=12")+COUNTIF($U92,"=12")+COUNTIF($V92,"=13")+COUNTIF($W92,"=13")+COUNTIF($X92,"=16")</f>
        <v>10</v>
      </c>
      <c r="DV92" s="40">
        <f>COUNTIF($Y92,"=17")+COUNTIF($Z92,"=9")+COUNTIF($AA92,"=9")+COUNTIF($AB92,"=11")+COUNTIF($AC92,"=11")+COUNTIF($AD92,"=25")+COUNTIF($AE92,"=15")+COUNTIF($AF92,"=19")+COUNTIF($AG92,"=30")+COUNTIF($AH92,"=15")+COUNTIF($AI92,"=15")+COUNTIF($AJ92,"=16")+COUNTIF($AK92,"=17")</f>
        <v>9</v>
      </c>
      <c r="DW92" s="40">
        <f>COUNTIF($AL92,"=11")+COUNTIF($AM92,"=11")+COUNTIF($AN92,"=22")+COUNTIF($AO92,"=23")+COUNTIF($AP92,"=17")+COUNTIF($AQ92,"=14")+COUNTIF($AR92,"=19")+COUNTIF($AS92,"=17")+COUNTIF($AV92,"=12")+COUNTIF($AW92,"=12")</f>
        <v>9</v>
      </c>
      <c r="DX92" s="40">
        <f>COUNTIF($AX92,"=11")+COUNTIF($AY92,"=9")+COUNTIF($AZ92,"=15")+COUNTIF($BA92,"=16")+COUNTIF($BB92,"=8")+COUNTIF($BC92,"=10")+COUNTIF($BD92,"=10")+COUNTIF($BE92,"=8")+COUNTIF($BF92,"=10")+COUNTIF($BG92,"=10")</f>
        <v>10</v>
      </c>
      <c r="DY92" s="40">
        <f>COUNTIF($BH92,"=12")+COUNTIF($BI92,"=23")+COUNTIF($BJ92,"=23")+COUNTIF($BK92,"=15")+COUNTIF($BL92,"=10")+COUNTIF($BM92,"=12")+COUNTIF($BN92,"=12")+COUNTIF($BO92,"=16")+COUNTIF($BP92,"=8")+COUNTIF($BQ92,"=12")+COUNTIF($BR92,"=22")+COUNTIF($BS92,"=20")+COUNTIF($BT92,"=13")</f>
        <v>11</v>
      </c>
      <c r="DZ92" s="40">
        <f>COUNTIF($BU92,"=12")+COUNTIF($BV92,"=11")+COUNTIF($BW92,"=13")+COUNTIF($BX92,"=10")+COUNTIF($BY92,"=11")+COUNTIF($BZ92,"=12")+COUNTIF($CA92,"=12")</f>
        <v>7</v>
      </c>
      <c r="EA92" s="33"/>
      <c r="EB92" s="33"/>
      <c r="EC92" s="51"/>
      <c r="ED92" s="33"/>
    </row>
    <row r="93" spans="1:134" s="13" customFormat="1" ht="15.95" customHeight="1" x14ac:dyDescent="0.25">
      <c r="A93" s="72">
        <v>10880</v>
      </c>
      <c r="B93" s="26" t="s">
        <v>169</v>
      </c>
      <c r="C93" s="72" t="s">
        <v>151</v>
      </c>
      <c r="D93" s="99" t="s">
        <v>30</v>
      </c>
      <c r="E93" s="72" t="s">
        <v>12</v>
      </c>
      <c r="F93" s="72" t="s">
        <v>43</v>
      </c>
      <c r="G93" s="98">
        <v>43739</v>
      </c>
      <c r="H93" s="72" t="s">
        <v>789</v>
      </c>
      <c r="I93" s="20" t="s">
        <v>286</v>
      </c>
      <c r="J93" s="20" t="s">
        <v>797</v>
      </c>
      <c r="K93" s="158">
        <f>+COUNTIF($N93,"&lt;=21")+COUNTIF($AA93,"&lt;=9")+COUNTIF($AJ93,"&lt;=16")+COUNTIF($AN93,"&gt;=22")+COUNTIF($AP93,"&gt;=17")+COUNTIF($AQ93,"&lt;=14")+COUNTIF($AR93,"&gt;=19")+COUNTIF($BK93,"&lt;=15")+COUNTIF($BO93,"&gt;=16")+COUNTIF($BX93,"&lt;=10")</f>
        <v>9</v>
      </c>
      <c r="L93" s="106">
        <f>65-(+DU93+DV93+DW93+DX93+DY93+DZ93)</f>
        <v>9</v>
      </c>
      <c r="M93" s="113">
        <v>13</v>
      </c>
      <c r="N93" s="113">
        <v>21</v>
      </c>
      <c r="O93" s="113">
        <v>14</v>
      </c>
      <c r="P93" s="113">
        <v>12</v>
      </c>
      <c r="Q93" s="114">
        <v>11</v>
      </c>
      <c r="R93" s="114">
        <v>14</v>
      </c>
      <c r="S93" s="113">
        <v>12</v>
      </c>
      <c r="T93" s="113">
        <v>12</v>
      </c>
      <c r="U93" s="113">
        <v>13</v>
      </c>
      <c r="V93" s="113">
        <v>13</v>
      </c>
      <c r="W93" s="113">
        <v>13</v>
      </c>
      <c r="X93" s="113">
        <v>16</v>
      </c>
      <c r="Y93" s="113">
        <v>17</v>
      </c>
      <c r="Z93" s="121">
        <v>9</v>
      </c>
      <c r="AA93" s="121">
        <v>9</v>
      </c>
      <c r="AB93" s="113">
        <v>11</v>
      </c>
      <c r="AC93" s="113">
        <v>11</v>
      </c>
      <c r="AD93" s="113">
        <v>25</v>
      </c>
      <c r="AE93" s="113">
        <v>15</v>
      </c>
      <c r="AF93" s="113">
        <v>19</v>
      </c>
      <c r="AG93" s="113">
        <v>30</v>
      </c>
      <c r="AH93" s="114">
        <v>15</v>
      </c>
      <c r="AI93" s="121">
        <v>15</v>
      </c>
      <c r="AJ93" s="121">
        <v>16</v>
      </c>
      <c r="AK93" s="121">
        <v>17</v>
      </c>
      <c r="AL93" s="113">
        <v>10</v>
      </c>
      <c r="AM93" s="113">
        <v>10</v>
      </c>
      <c r="AN93" s="114">
        <v>22</v>
      </c>
      <c r="AO93" s="114">
        <v>23</v>
      </c>
      <c r="AP93" s="113">
        <v>18</v>
      </c>
      <c r="AQ93" s="113">
        <v>14</v>
      </c>
      <c r="AR93" s="113">
        <v>18</v>
      </c>
      <c r="AS93" s="113">
        <v>18</v>
      </c>
      <c r="AT93" s="121">
        <v>37</v>
      </c>
      <c r="AU93" s="121">
        <v>39</v>
      </c>
      <c r="AV93" s="113">
        <v>12</v>
      </c>
      <c r="AW93" s="113">
        <v>12</v>
      </c>
      <c r="AX93" s="113">
        <v>11</v>
      </c>
      <c r="AY93" s="113">
        <v>9</v>
      </c>
      <c r="AZ93" s="114">
        <v>15</v>
      </c>
      <c r="BA93" s="114">
        <v>16</v>
      </c>
      <c r="BB93" s="113">
        <v>8</v>
      </c>
      <c r="BC93" s="113">
        <v>11</v>
      </c>
      <c r="BD93" s="113">
        <v>10</v>
      </c>
      <c r="BE93" s="113">
        <v>8</v>
      </c>
      <c r="BF93" s="113">
        <v>10</v>
      </c>
      <c r="BG93" s="113">
        <v>10</v>
      </c>
      <c r="BH93" s="113">
        <v>12</v>
      </c>
      <c r="BI93" s="114">
        <v>23</v>
      </c>
      <c r="BJ93" s="114">
        <v>23</v>
      </c>
      <c r="BK93" s="113">
        <v>15</v>
      </c>
      <c r="BL93" s="113">
        <v>10</v>
      </c>
      <c r="BM93" s="113">
        <v>12</v>
      </c>
      <c r="BN93" s="113">
        <v>12</v>
      </c>
      <c r="BO93" s="113">
        <v>16</v>
      </c>
      <c r="BP93" s="113">
        <v>8</v>
      </c>
      <c r="BQ93" s="113">
        <v>12</v>
      </c>
      <c r="BR93" s="113">
        <v>23</v>
      </c>
      <c r="BS93" s="113">
        <v>20</v>
      </c>
      <c r="BT93" s="113">
        <v>13</v>
      </c>
      <c r="BU93" s="113">
        <v>12</v>
      </c>
      <c r="BV93" s="113">
        <v>11</v>
      </c>
      <c r="BW93" s="113">
        <v>13</v>
      </c>
      <c r="BX93" s="113">
        <v>10</v>
      </c>
      <c r="BY93" s="113">
        <v>11</v>
      </c>
      <c r="BZ93" s="113">
        <v>12</v>
      </c>
      <c r="CA93" s="113">
        <v>12</v>
      </c>
      <c r="CB93" s="71" t="s">
        <v>0</v>
      </c>
      <c r="CC93" s="71" t="s">
        <v>0</v>
      </c>
      <c r="CD93" s="71" t="s">
        <v>0</v>
      </c>
      <c r="CE93" s="71" t="s">
        <v>0</v>
      </c>
      <c r="CF93" s="71" t="s">
        <v>0</v>
      </c>
      <c r="CG93" s="71" t="s">
        <v>0</v>
      </c>
      <c r="CH93" s="71" t="s">
        <v>0</v>
      </c>
      <c r="CI93" s="71" t="s">
        <v>0</v>
      </c>
      <c r="CJ93" s="71" t="s">
        <v>0</v>
      </c>
      <c r="CK93" s="71" t="s">
        <v>0</v>
      </c>
      <c r="CL93" s="71" t="s">
        <v>0</v>
      </c>
      <c r="CM93" s="71" t="s">
        <v>0</v>
      </c>
      <c r="CN93" s="71" t="s">
        <v>0</v>
      </c>
      <c r="CO93" s="71" t="s">
        <v>0</v>
      </c>
      <c r="CP93" s="71" t="s">
        <v>0</v>
      </c>
      <c r="CQ93" s="71" t="s">
        <v>0</v>
      </c>
      <c r="CR93" s="71" t="s">
        <v>0</v>
      </c>
      <c r="CS93" s="71" t="s">
        <v>0</v>
      </c>
      <c r="CT93" s="71" t="s">
        <v>0</v>
      </c>
      <c r="CU93" s="71" t="s">
        <v>0</v>
      </c>
      <c r="CV93" s="71" t="s">
        <v>0</v>
      </c>
      <c r="CW93" s="71" t="s">
        <v>0</v>
      </c>
      <c r="CX93" s="71" t="s">
        <v>0</v>
      </c>
      <c r="CY93" s="71" t="s">
        <v>0</v>
      </c>
      <c r="CZ93" s="71" t="s">
        <v>0</v>
      </c>
      <c r="DA93" s="71" t="s">
        <v>0</v>
      </c>
      <c r="DB93" s="71" t="s">
        <v>0</v>
      </c>
      <c r="DC93" s="71" t="s">
        <v>0</v>
      </c>
      <c r="DD93" s="71" t="s">
        <v>0</v>
      </c>
      <c r="DE93" s="71" t="s">
        <v>0</v>
      </c>
      <c r="DF93" s="71" t="s">
        <v>0</v>
      </c>
      <c r="DG93" s="71" t="s">
        <v>0</v>
      </c>
      <c r="DH93" s="71" t="s">
        <v>0</v>
      </c>
      <c r="DI93" s="71" t="s">
        <v>0</v>
      </c>
      <c r="DJ93" s="71" t="s">
        <v>0</v>
      </c>
      <c r="DK93" s="71" t="s">
        <v>0</v>
      </c>
      <c r="DL93" s="71" t="s">
        <v>0</v>
      </c>
      <c r="DM93" s="71" t="s">
        <v>0</v>
      </c>
      <c r="DN93" s="71" t="s">
        <v>0</v>
      </c>
      <c r="DO93" s="71" t="s">
        <v>0</v>
      </c>
      <c r="DP93" s="71" t="s">
        <v>0</v>
      </c>
      <c r="DQ93" s="71" t="s">
        <v>0</v>
      </c>
      <c r="DR93" s="71" t="s">
        <v>0</v>
      </c>
      <c r="DS93" s="71" t="s">
        <v>0</v>
      </c>
      <c r="DT93" s="144">
        <f>(2.71828^(-492.8857+59.0795*K93+7.224*L93))/(1+(2.71828^(-492.8857+59.0795*K93+7.224*L93)))</f>
        <v>1</v>
      </c>
      <c r="DU93" s="40">
        <f>COUNTIF($M93,"=13")+COUNTIF($N93,"=21")+COUNTIF($O93,"=14")+COUNTIF($P93,"=11")+COUNTIF($Q93,"=11")+COUNTIF($R93,"=14")+COUNTIF($S93,"=12")+COUNTIF($T93,"=12")+COUNTIF($U93,"=12")+COUNTIF($V93,"=13")+COUNTIF($W93,"=13")+COUNTIF($X93,"=16")</f>
        <v>10</v>
      </c>
      <c r="DV93" s="40">
        <f>COUNTIF($Y93,"=17")+COUNTIF($Z93,"=9")+COUNTIF($AA93,"=9")+COUNTIF($AB93,"=11")+COUNTIF($AC93,"=11")+COUNTIF($AD93,"=25")+COUNTIF($AE93,"=15")+COUNTIF($AF93,"=19")+COUNTIF($AG93,"=30")+COUNTIF($AH93,"=15")+COUNTIF($AI93,"=15")+COUNTIF($AJ93,"=16")+COUNTIF($AK93,"=17")</f>
        <v>13</v>
      </c>
      <c r="DW93" s="40">
        <f>COUNTIF($AL93,"=11")+COUNTIF($AM93,"=11")+COUNTIF($AN93,"=22")+COUNTIF($AO93,"=23")+COUNTIF($AP93,"=17")+COUNTIF($AQ93,"=14")+COUNTIF($AR93,"=19")+COUNTIF($AS93,"=17")+COUNTIF($AV93,"=12")+COUNTIF($AW93,"=12")</f>
        <v>5</v>
      </c>
      <c r="DX93" s="40">
        <f>COUNTIF($AX93,"=11")+COUNTIF($AY93,"=9")+COUNTIF($AZ93,"=15")+COUNTIF($BA93,"=16")+COUNTIF($BB93,"=8")+COUNTIF($BC93,"=10")+COUNTIF($BD93,"=10")+COUNTIF($BE93,"=8")+COUNTIF($BF93,"=10")+COUNTIF($BG93,"=10")</f>
        <v>9</v>
      </c>
      <c r="DY93" s="40">
        <f>COUNTIF($BH93,"=12")+COUNTIF($BI93,"=23")+COUNTIF($BJ93,"=23")+COUNTIF($BK93,"=15")+COUNTIF($BL93,"=10")+COUNTIF($BM93,"=12")+COUNTIF($BN93,"=12")+COUNTIF($BO93,"=16")+COUNTIF($BP93,"=8")+COUNTIF($BQ93,"=12")+COUNTIF($BR93,"=22")+COUNTIF($BS93,"=20")+COUNTIF($BT93,"=13")</f>
        <v>12</v>
      </c>
      <c r="DZ93" s="40">
        <f>COUNTIF($BU93,"=12")+COUNTIF($BV93,"=11")+COUNTIF($BW93,"=13")+COUNTIF($BX93,"=10")+COUNTIF($BY93,"=11")+COUNTIF($BZ93,"=12")+COUNTIF($CA93,"=12")</f>
        <v>7</v>
      </c>
      <c r="EA93" s="72" t="s">
        <v>100</v>
      </c>
      <c r="EB93" s="72" t="s">
        <v>444</v>
      </c>
      <c r="EC93" s="51"/>
      <c r="ED93" s="52"/>
    </row>
    <row r="94" spans="1:134" s="13" customFormat="1" ht="15.95" customHeight="1" x14ac:dyDescent="0.2">
      <c r="A94" s="20">
        <v>82985</v>
      </c>
      <c r="B94" s="2" t="s">
        <v>29</v>
      </c>
      <c r="C94" s="20" t="s">
        <v>166</v>
      </c>
      <c r="D94" s="99" t="s">
        <v>31</v>
      </c>
      <c r="E94" s="20" t="s">
        <v>12</v>
      </c>
      <c r="F94" s="20" t="s">
        <v>117</v>
      </c>
      <c r="G94" s="98">
        <v>43739</v>
      </c>
      <c r="H94" s="72" t="s">
        <v>789</v>
      </c>
      <c r="I94" s="20" t="s">
        <v>286</v>
      </c>
      <c r="J94" s="20" t="s">
        <v>797</v>
      </c>
      <c r="K94" s="158">
        <f>+COUNTIF($N94,"&lt;=21")+COUNTIF($AA94,"&lt;=9")+COUNTIF($AJ94,"&lt;=16")+COUNTIF($AN94,"&gt;=22")+COUNTIF($AP94,"&gt;=17")+COUNTIF($AQ94,"&lt;=14")+COUNTIF($AR94,"&gt;=19")+COUNTIF($BK94,"&lt;=15")+COUNTIF($BO94,"&gt;=16")+COUNTIF($BX94,"&lt;=10")</f>
        <v>8</v>
      </c>
      <c r="L94" s="106">
        <f>65-(+DU94+DV94+DW94+DX94+DY94+DZ94)</f>
        <v>6</v>
      </c>
      <c r="M94" s="113">
        <v>13</v>
      </c>
      <c r="N94" s="113">
        <v>21</v>
      </c>
      <c r="O94" s="113">
        <v>14</v>
      </c>
      <c r="P94" s="113">
        <v>11</v>
      </c>
      <c r="Q94" s="114">
        <v>11</v>
      </c>
      <c r="R94" s="114">
        <v>14</v>
      </c>
      <c r="S94" s="113">
        <v>12</v>
      </c>
      <c r="T94" s="113">
        <v>12</v>
      </c>
      <c r="U94" s="113">
        <v>12</v>
      </c>
      <c r="V94" s="113">
        <v>13</v>
      </c>
      <c r="W94" s="113">
        <v>13</v>
      </c>
      <c r="X94" s="113">
        <v>17</v>
      </c>
      <c r="Y94" s="113">
        <v>18</v>
      </c>
      <c r="Z94" s="121">
        <v>9</v>
      </c>
      <c r="AA94" s="121">
        <v>10</v>
      </c>
      <c r="AB94" s="113">
        <v>11</v>
      </c>
      <c r="AC94" s="113">
        <v>11</v>
      </c>
      <c r="AD94" s="113">
        <v>25</v>
      </c>
      <c r="AE94" s="113">
        <v>15</v>
      </c>
      <c r="AF94" s="113">
        <v>19</v>
      </c>
      <c r="AG94" s="113">
        <v>31</v>
      </c>
      <c r="AH94" s="114">
        <v>15</v>
      </c>
      <c r="AI94" s="121">
        <v>15</v>
      </c>
      <c r="AJ94" s="121">
        <v>16</v>
      </c>
      <c r="AK94" s="121">
        <v>16</v>
      </c>
      <c r="AL94" s="113">
        <v>11</v>
      </c>
      <c r="AM94" s="113">
        <v>11</v>
      </c>
      <c r="AN94" s="114">
        <v>22</v>
      </c>
      <c r="AO94" s="114">
        <v>23</v>
      </c>
      <c r="AP94" s="113">
        <v>17</v>
      </c>
      <c r="AQ94" s="113">
        <v>14</v>
      </c>
      <c r="AR94" s="113">
        <v>18</v>
      </c>
      <c r="AS94" s="113">
        <v>17</v>
      </c>
      <c r="AT94" s="114">
        <v>37</v>
      </c>
      <c r="AU94" s="121">
        <v>38</v>
      </c>
      <c r="AV94" s="113">
        <v>12</v>
      </c>
      <c r="AW94" s="113">
        <v>12</v>
      </c>
      <c r="AX94" s="113">
        <v>11</v>
      </c>
      <c r="AY94" s="113">
        <v>9</v>
      </c>
      <c r="AZ94" s="114">
        <v>15</v>
      </c>
      <c r="BA94" s="114">
        <v>16</v>
      </c>
      <c r="BB94" s="113">
        <v>8</v>
      </c>
      <c r="BC94" s="113">
        <v>10</v>
      </c>
      <c r="BD94" s="113">
        <v>10</v>
      </c>
      <c r="BE94" s="113">
        <v>8</v>
      </c>
      <c r="BF94" s="113">
        <v>10</v>
      </c>
      <c r="BG94" s="113">
        <v>10</v>
      </c>
      <c r="BH94" s="113">
        <v>12</v>
      </c>
      <c r="BI94" s="114">
        <v>23</v>
      </c>
      <c r="BJ94" s="114">
        <v>23</v>
      </c>
      <c r="BK94" s="113">
        <v>15</v>
      </c>
      <c r="BL94" s="113">
        <v>10</v>
      </c>
      <c r="BM94" s="113">
        <v>12</v>
      </c>
      <c r="BN94" s="113">
        <v>12</v>
      </c>
      <c r="BO94" s="113">
        <v>16</v>
      </c>
      <c r="BP94" s="113">
        <v>8</v>
      </c>
      <c r="BQ94" s="113">
        <v>12</v>
      </c>
      <c r="BR94" s="113">
        <v>22</v>
      </c>
      <c r="BS94" s="113">
        <v>20</v>
      </c>
      <c r="BT94" s="113">
        <v>13</v>
      </c>
      <c r="BU94" s="113">
        <v>12</v>
      </c>
      <c r="BV94" s="113">
        <v>11</v>
      </c>
      <c r="BW94" s="113">
        <v>13</v>
      </c>
      <c r="BX94" s="113">
        <v>10</v>
      </c>
      <c r="BY94" s="113">
        <v>11</v>
      </c>
      <c r="BZ94" s="113">
        <v>12</v>
      </c>
      <c r="CA94" s="113">
        <v>12</v>
      </c>
      <c r="CB94" s="71" t="s">
        <v>0</v>
      </c>
      <c r="CC94" s="71" t="s">
        <v>0</v>
      </c>
      <c r="CD94" s="71" t="s">
        <v>0</v>
      </c>
      <c r="CE94" s="71" t="s">
        <v>0</v>
      </c>
      <c r="CF94" s="71" t="s">
        <v>0</v>
      </c>
      <c r="CG94" s="71" t="s">
        <v>0</v>
      </c>
      <c r="CH94" s="71" t="s">
        <v>0</v>
      </c>
      <c r="CI94" s="71" t="s">
        <v>0</v>
      </c>
      <c r="CJ94" s="71" t="s">
        <v>0</v>
      </c>
      <c r="CK94" s="71" t="s">
        <v>0</v>
      </c>
      <c r="CL94" s="71" t="s">
        <v>0</v>
      </c>
      <c r="CM94" s="71" t="s">
        <v>0</v>
      </c>
      <c r="CN94" s="71" t="s">
        <v>0</v>
      </c>
      <c r="CO94" s="71" t="s">
        <v>0</v>
      </c>
      <c r="CP94" s="71" t="s">
        <v>0</v>
      </c>
      <c r="CQ94" s="71" t="s">
        <v>0</v>
      </c>
      <c r="CR94" s="71" t="s">
        <v>0</v>
      </c>
      <c r="CS94" s="71" t="s">
        <v>0</v>
      </c>
      <c r="CT94" s="71" t="s">
        <v>0</v>
      </c>
      <c r="CU94" s="71" t="s">
        <v>0</v>
      </c>
      <c r="CV94" s="71" t="s">
        <v>0</v>
      </c>
      <c r="CW94" s="71" t="s">
        <v>0</v>
      </c>
      <c r="CX94" s="71" t="s">
        <v>0</v>
      </c>
      <c r="CY94" s="71" t="s">
        <v>0</v>
      </c>
      <c r="CZ94" s="71" t="s">
        <v>0</v>
      </c>
      <c r="DA94" s="71" t="s">
        <v>0</v>
      </c>
      <c r="DB94" s="71" t="s">
        <v>0</v>
      </c>
      <c r="DC94" s="71" t="s">
        <v>0</v>
      </c>
      <c r="DD94" s="71" t="s">
        <v>0</v>
      </c>
      <c r="DE94" s="71" t="s">
        <v>0</v>
      </c>
      <c r="DF94" s="71" t="s">
        <v>0</v>
      </c>
      <c r="DG94" s="71" t="s">
        <v>0</v>
      </c>
      <c r="DH94" s="71" t="s">
        <v>0</v>
      </c>
      <c r="DI94" s="71" t="s">
        <v>0</v>
      </c>
      <c r="DJ94" s="71" t="s">
        <v>0</v>
      </c>
      <c r="DK94" s="71" t="s">
        <v>0</v>
      </c>
      <c r="DL94" s="71" t="s">
        <v>0</v>
      </c>
      <c r="DM94" s="71" t="s">
        <v>0</v>
      </c>
      <c r="DN94" s="71" t="s">
        <v>0</v>
      </c>
      <c r="DO94" s="71" t="s">
        <v>0</v>
      </c>
      <c r="DP94" s="71" t="s">
        <v>0</v>
      </c>
      <c r="DQ94" s="71" t="s">
        <v>0</v>
      </c>
      <c r="DR94" s="71" t="s">
        <v>0</v>
      </c>
      <c r="DS94" s="71" t="s">
        <v>0</v>
      </c>
      <c r="DT94" s="144">
        <f>(2.71828^(-492.8857+59.0795*K94+7.224*L94))/(1+(2.71828^(-492.8857+59.0795*K94+7.224*L94)))</f>
        <v>0.99999999990661448</v>
      </c>
      <c r="DU94" s="40">
        <f>COUNTIF($M94,"=13")+COUNTIF($N94,"=21")+COUNTIF($O94,"=14")+COUNTIF($P94,"=11")+COUNTIF($Q94,"=11")+COUNTIF($R94,"=14")+COUNTIF($S94,"=12")+COUNTIF($T94,"=12")+COUNTIF($U94,"=12")+COUNTIF($V94,"=13")+COUNTIF($W94,"=13")+COUNTIF($X94,"=16")</f>
        <v>11</v>
      </c>
      <c r="DV94" s="40">
        <f>COUNTIF($Y94,"=17")+COUNTIF($Z94,"=9")+COUNTIF($AA94,"=9")+COUNTIF($AB94,"=11")+COUNTIF($AC94,"=11")+COUNTIF($AD94,"=25")+COUNTIF($AE94,"=15")+COUNTIF($AF94,"=19")+COUNTIF($AG94,"=30")+COUNTIF($AH94,"=15")+COUNTIF($AI94,"=15")+COUNTIF($AJ94,"=16")+COUNTIF($AK94,"=17")</f>
        <v>9</v>
      </c>
      <c r="DW94" s="40">
        <f>COUNTIF($AL94,"=11")+COUNTIF($AM94,"=11")+COUNTIF($AN94,"=22")+COUNTIF($AO94,"=23")+COUNTIF($AP94,"=17")+COUNTIF($AQ94,"=14")+COUNTIF($AR94,"=19")+COUNTIF($AS94,"=17")+COUNTIF($AV94,"=12")+COUNTIF($AW94,"=12")</f>
        <v>9</v>
      </c>
      <c r="DX94" s="40">
        <f>COUNTIF($AX94,"=11")+COUNTIF($AY94,"=9")+COUNTIF($AZ94,"=15")+COUNTIF($BA94,"=16")+COUNTIF($BB94,"=8")+COUNTIF($BC94,"=10")+COUNTIF($BD94,"=10")+COUNTIF($BE94,"=8")+COUNTIF($BF94,"=10")+COUNTIF($BG94,"=10")</f>
        <v>10</v>
      </c>
      <c r="DY94" s="40">
        <f>COUNTIF($BH94,"=12")+COUNTIF($BI94,"=23")+COUNTIF($BJ94,"=23")+COUNTIF($BK94,"=15")+COUNTIF($BL94,"=10")+COUNTIF($BM94,"=12")+COUNTIF($BN94,"=12")+COUNTIF($BO94,"=16")+COUNTIF($BP94,"=8")+COUNTIF($BQ94,"=12")+COUNTIF($BR94,"=22")+COUNTIF($BS94,"=20")+COUNTIF($BT94,"=13")</f>
        <v>13</v>
      </c>
      <c r="DZ94" s="40">
        <f>COUNTIF($BU94,"=12")+COUNTIF($BV94,"=11")+COUNTIF($BW94,"=13")+COUNTIF($BX94,"=10")+COUNTIF($BY94,"=11")+COUNTIF($BZ94,"=12")+COUNTIF($CA94,"=12")</f>
        <v>7</v>
      </c>
      <c r="EA94" s="2" t="s">
        <v>0</v>
      </c>
      <c r="EB94" s="20" t="s">
        <v>0</v>
      </c>
      <c r="EC94" s="52"/>
      <c r="ED94" s="52"/>
    </row>
    <row r="95" spans="1:134" s="13" customFormat="1" ht="15.95" customHeight="1" x14ac:dyDescent="0.25">
      <c r="A95" s="20">
        <v>121917</v>
      </c>
      <c r="B95" s="2" t="s">
        <v>29</v>
      </c>
      <c r="C95" s="20" t="s">
        <v>166</v>
      </c>
      <c r="D95" s="99" t="s">
        <v>31</v>
      </c>
      <c r="E95" s="2" t="s">
        <v>111</v>
      </c>
      <c r="F95" s="20" t="s">
        <v>117</v>
      </c>
      <c r="G95" s="98">
        <v>43739</v>
      </c>
      <c r="H95" s="72" t="s">
        <v>789</v>
      </c>
      <c r="I95" s="20" t="s">
        <v>286</v>
      </c>
      <c r="J95" s="20" t="s">
        <v>797</v>
      </c>
      <c r="K95" s="158">
        <f>+COUNTIF($N95,"&lt;=21")+COUNTIF($AA95,"&lt;=9")+COUNTIF($AJ95,"&lt;=16")+COUNTIF($AN95,"&gt;=22")+COUNTIF($AP95,"&gt;=17")+COUNTIF($AQ95,"&lt;=14")+COUNTIF($AR95,"&gt;=19")+COUNTIF($BK95,"&lt;=15")+COUNTIF($BO95,"&gt;=16")+COUNTIF($BX95,"&lt;=10")</f>
        <v>8</v>
      </c>
      <c r="L95" s="106">
        <f>65-(+DU95+DV95+DW95+DX95+DY95+DZ95)</f>
        <v>7</v>
      </c>
      <c r="M95" s="113">
        <v>13</v>
      </c>
      <c r="N95" s="113">
        <v>21</v>
      </c>
      <c r="O95" s="113">
        <v>14</v>
      </c>
      <c r="P95" s="113">
        <v>11</v>
      </c>
      <c r="Q95" s="114">
        <v>11</v>
      </c>
      <c r="R95" s="114">
        <v>14</v>
      </c>
      <c r="S95" s="113">
        <v>12</v>
      </c>
      <c r="T95" s="113">
        <v>12</v>
      </c>
      <c r="U95" s="113">
        <v>12</v>
      </c>
      <c r="V95" s="113">
        <v>13</v>
      </c>
      <c r="W95" s="113">
        <v>13</v>
      </c>
      <c r="X95" s="113">
        <v>17</v>
      </c>
      <c r="Y95" s="113">
        <v>18</v>
      </c>
      <c r="Z95" s="121">
        <v>9</v>
      </c>
      <c r="AA95" s="121">
        <v>10</v>
      </c>
      <c r="AB95" s="113">
        <v>11</v>
      </c>
      <c r="AC95" s="113">
        <v>11</v>
      </c>
      <c r="AD95" s="113">
        <v>25</v>
      </c>
      <c r="AE95" s="113">
        <v>15</v>
      </c>
      <c r="AF95" s="113">
        <v>19</v>
      </c>
      <c r="AG95" s="113">
        <v>31</v>
      </c>
      <c r="AH95" s="114">
        <v>15</v>
      </c>
      <c r="AI95" s="121">
        <v>15</v>
      </c>
      <c r="AJ95" s="121">
        <v>16</v>
      </c>
      <c r="AK95" s="121">
        <v>16</v>
      </c>
      <c r="AL95" s="113">
        <v>11</v>
      </c>
      <c r="AM95" s="113">
        <v>11</v>
      </c>
      <c r="AN95" s="114">
        <v>22</v>
      </c>
      <c r="AO95" s="114">
        <v>23</v>
      </c>
      <c r="AP95" s="113">
        <v>17</v>
      </c>
      <c r="AQ95" s="113">
        <v>14</v>
      </c>
      <c r="AR95" s="113">
        <v>18</v>
      </c>
      <c r="AS95" s="113">
        <v>17</v>
      </c>
      <c r="AT95" s="114">
        <v>36</v>
      </c>
      <c r="AU95" s="114">
        <v>38</v>
      </c>
      <c r="AV95" s="113">
        <v>12</v>
      </c>
      <c r="AW95" s="113">
        <v>12</v>
      </c>
      <c r="AX95" s="113">
        <v>11</v>
      </c>
      <c r="AY95" s="113">
        <v>9</v>
      </c>
      <c r="AZ95" s="114">
        <v>15</v>
      </c>
      <c r="BA95" s="114">
        <v>16</v>
      </c>
      <c r="BB95" s="113">
        <v>8</v>
      </c>
      <c r="BC95" s="113">
        <v>10</v>
      </c>
      <c r="BD95" s="113">
        <v>10</v>
      </c>
      <c r="BE95" s="113">
        <v>8</v>
      </c>
      <c r="BF95" s="113">
        <v>10</v>
      </c>
      <c r="BG95" s="113">
        <v>10</v>
      </c>
      <c r="BH95" s="113">
        <v>12</v>
      </c>
      <c r="BI95" s="114">
        <v>23</v>
      </c>
      <c r="BJ95" s="114">
        <v>23</v>
      </c>
      <c r="BK95" s="113">
        <v>15</v>
      </c>
      <c r="BL95" s="113">
        <v>10</v>
      </c>
      <c r="BM95" s="113">
        <v>12</v>
      </c>
      <c r="BN95" s="113">
        <v>12</v>
      </c>
      <c r="BO95" s="113">
        <v>16</v>
      </c>
      <c r="BP95" s="113">
        <v>8</v>
      </c>
      <c r="BQ95" s="113">
        <v>12</v>
      </c>
      <c r="BR95" s="113">
        <v>22</v>
      </c>
      <c r="BS95" s="113">
        <v>20</v>
      </c>
      <c r="BT95" s="113">
        <v>13</v>
      </c>
      <c r="BU95" s="113">
        <v>12</v>
      </c>
      <c r="BV95" s="113">
        <v>10</v>
      </c>
      <c r="BW95" s="113">
        <v>13</v>
      </c>
      <c r="BX95" s="113">
        <v>10</v>
      </c>
      <c r="BY95" s="113">
        <v>11</v>
      </c>
      <c r="BZ95" s="113">
        <v>12</v>
      </c>
      <c r="CA95" s="113">
        <v>12</v>
      </c>
      <c r="CB95" s="71" t="s">
        <v>0</v>
      </c>
      <c r="CC95" s="71" t="s">
        <v>0</v>
      </c>
      <c r="CD95" s="71" t="s">
        <v>0</v>
      </c>
      <c r="CE95" s="71" t="s">
        <v>0</v>
      </c>
      <c r="CF95" s="71" t="s">
        <v>0</v>
      </c>
      <c r="CG95" s="71" t="s">
        <v>0</v>
      </c>
      <c r="CH95" s="71" t="s">
        <v>0</v>
      </c>
      <c r="CI95" s="71" t="s">
        <v>0</v>
      </c>
      <c r="CJ95" s="71" t="s">
        <v>0</v>
      </c>
      <c r="CK95" s="71" t="s">
        <v>0</v>
      </c>
      <c r="CL95" s="71" t="s">
        <v>0</v>
      </c>
      <c r="CM95" s="71" t="s">
        <v>0</v>
      </c>
      <c r="CN95" s="71" t="s">
        <v>0</v>
      </c>
      <c r="CO95" s="71" t="s">
        <v>0</v>
      </c>
      <c r="CP95" s="71" t="s">
        <v>0</v>
      </c>
      <c r="CQ95" s="71" t="s">
        <v>0</v>
      </c>
      <c r="CR95" s="71" t="s">
        <v>0</v>
      </c>
      <c r="CS95" s="71" t="s">
        <v>0</v>
      </c>
      <c r="CT95" s="71" t="s">
        <v>0</v>
      </c>
      <c r="CU95" s="71" t="s">
        <v>0</v>
      </c>
      <c r="CV95" s="71" t="s">
        <v>0</v>
      </c>
      <c r="CW95" s="71" t="s">
        <v>0</v>
      </c>
      <c r="CX95" s="71" t="s">
        <v>0</v>
      </c>
      <c r="CY95" s="71" t="s">
        <v>0</v>
      </c>
      <c r="CZ95" s="71" t="s">
        <v>0</v>
      </c>
      <c r="DA95" s="71" t="s">
        <v>0</v>
      </c>
      <c r="DB95" s="71" t="s">
        <v>0</v>
      </c>
      <c r="DC95" s="71" t="s">
        <v>0</v>
      </c>
      <c r="DD95" s="71" t="s">
        <v>0</v>
      </c>
      <c r="DE95" s="71" t="s">
        <v>0</v>
      </c>
      <c r="DF95" s="71" t="s">
        <v>0</v>
      </c>
      <c r="DG95" s="71" t="s">
        <v>0</v>
      </c>
      <c r="DH95" s="71" t="s">
        <v>0</v>
      </c>
      <c r="DI95" s="71" t="s">
        <v>0</v>
      </c>
      <c r="DJ95" s="71" t="s">
        <v>0</v>
      </c>
      <c r="DK95" s="71" t="s">
        <v>0</v>
      </c>
      <c r="DL95" s="71" t="s">
        <v>0</v>
      </c>
      <c r="DM95" s="71" t="s">
        <v>0</v>
      </c>
      <c r="DN95" s="71" t="s">
        <v>0</v>
      </c>
      <c r="DO95" s="71" t="s">
        <v>0</v>
      </c>
      <c r="DP95" s="71" t="s">
        <v>0</v>
      </c>
      <c r="DQ95" s="71" t="s">
        <v>0</v>
      </c>
      <c r="DR95" s="71" t="s">
        <v>0</v>
      </c>
      <c r="DS95" s="71" t="s">
        <v>0</v>
      </c>
      <c r="DT95" s="144">
        <f>(2.71828^(-492.8857+59.0795*K95+7.224*L95))/(1+(2.71828^(-492.8857+59.0795*K95+7.224*L95)))</f>
        <v>0.99999999999993194</v>
      </c>
      <c r="DU95" s="40">
        <f>COUNTIF($M95,"=13")+COUNTIF($N95,"=21")+COUNTIF($O95,"=14")+COUNTIF($P95,"=11")+COUNTIF($Q95,"=11")+COUNTIF($R95,"=14")+COUNTIF($S95,"=12")+COUNTIF($T95,"=12")+COUNTIF($U95,"=12")+COUNTIF($V95,"=13")+COUNTIF($W95,"=13")+COUNTIF($X95,"=16")</f>
        <v>11</v>
      </c>
      <c r="DV95" s="40">
        <f>COUNTIF($Y95,"=17")+COUNTIF($Z95,"=9")+COUNTIF($AA95,"=9")+COUNTIF($AB95,"=11")+COUNTIF($AC95,"=11")+COUNTIF($AD95,"=25")+COUNTIF($AE95,"=15")+COUNTIF($AF95,"=19")+COUNTIF($AG95,"=30")+COUNTIF($AH95,"=15")+COUNTIF($AI95,"=15")+COUNTIF($AJ95,"=16")+COUNTIF($AK95,"=17")</f>
        <v>9</v>
      </c>
      <c r="DW95" s="40">
        <f>COUNTIF($AL95,"=11")+COUNTIF($AM95,"=11")+COUNTIF($AN95,"=22")+COUNTIF($AO95,"=23")+COUNTIF($AP95,"=17")+COUNTIF($AQ95,"=14")+COUNTIF($AR95,"=19")+COUNTIF($AS95,"=17")+COUNTIF($AV95,"=12")+COUNTIF($AW95,"=12")</f>
        <v>9</v>
      </c>
      <c r="DX95" s="40">
        <f>COUNTIF($AX95,"=11")+COUNTIF($AY95,"=9")+COUNTIF($AZ95,"=15")+COUNTIF($BA95,"=16")+COUNTIF($BB95,"=8")+COUNTIF($BC95,"=10")+COUNTIF($BD95,"=10")+COUNTIF($BE95,"=8")+COUNTIF($BF95,"=10")+COUNTIF($BG95,"=10")</f>
        <v>10</v>
      </c>
      <c r="DY95" s="40">
        <f>COUNTIF($BH95,"=12")+COUNTIF($BI95,"=23")+COUNTIF($BJ95,"=23")+COUNTIF($BK95,"=15")+COUNTIF($BL95,"=10")+COUNTIF($BM95,"=12")+COUNTIF($BN95,"=12")+COUNTIF($BO95,"=16")+COUNTIF($BP95,"=8")+COUNTIF($BQ95,"=12")+COUNTIF($BR95,"=22")+COUNTIF($BS95,"=20")+COUNTIF($BT95,"=13")</f>
        <v>13</v>
      </c>
      <c r="DZ95" s="40">
        <f>COUNTIF($BU95,"=12")+COUNTIF($BV95,"=11")+COUNTIF($BW95,"=13")+COUNTIF($BX95,"=10")+COUNTIF($BY95,"=11")+COUNTIF($BZ95,"=12")+COUNTIF($CA95,"=12")</f>
        <v>6</v>
      </c>
      <c r="EA95" s="2" t="s">
        <v>0</v>
      </c>
      <c r="EB95" s="20" t="s">
        <v>0</v>
      </c>
      <c r="EC95" s="51"/>
      <c r="ED95" s="52"/>
    </row>
    <row r="96" spans="1:134" s="13" customFormat="1" ht="15.95" customHeight="1" x14ac:dyDescent="0.25">
      <c r="A96" s="72">
        <v>167882</v>
      </c>
      <c r="B96" s="32" t="s">
        <v>55</v>
      </c>
      <c r="C96" s="72" t="s">
        <v>166</v>
      </c>
      <c r="D96" s="99" t="s">
        <v>31</v>
      </c>
      <c r="E96" s="72" t="s">
        <v>12</v>
      </c>
      <c r="F96" s="72" t="s">
        <v>43</v>
      </c>
      <c r="G96" s="98">
        <v>43739</v>
      </c>
      <c r="H96" s="72" t="s">
        <v>789</v>
      </c>
      <c r="I96" s="20" t="s">
        <v>286</v>
      </c>
      <c r="J96" s="20" t="s">
        <v>797</v>
      </c>
      <c r="K96" s="158">
        <f>+COUNTIF($N96,"&lt;=21")+COUNTIF($AA96,"&lt;=9")+COUNTIF($AJ96,"&lt;=16")+COUNTIF($AN96,"&gt;=22")+COUNTIF($AP96,"&gt;=17")+COUNTIF($AQ96,"&lt;=14")+COUNTIF($AR96,"&gt;=19")+COUNTIF($BK96,"&lt;=15")+COUNTIF($BO96,"&gt;=16")+COUNTIF($BX96,"&lt;=10")</f>
        <v>8</v>
      </c>
      <c r="L96" s="106">
        <f>65-(+DU96+DV96+DW96+DX96+DY96+DZ96)</f>
        <v>7</v>
      </c>
      <c r="M96" s="113">
        <v>13</v>
      </c>
      <c r="N96" s="113">
        <v>21</v>
      </c>
      <c r="O96" s="113">
        <v>14</v>
      </c>
      <c r="P96" s="113">
        <v>11</v>
      </c>
      <c r="Q96" s="114">
        <v>12</v>
      </c>
      <c r="R96" s="114">
        <v>15</v>
      </c>
      <c r="S96" s="113">
        <v>12</v>
      </c>
      <c r="T96" s="113">
        <v>12</v>
      </c>
      <c r="U96" s="113">
        <v>12</v>
      </c>
      <c r="V96" s="113">
        <v>13</v>
      </c>
      <c r="W96" s="113">
        <v>13</v>
      </c>
      <c r="X96" s="113">
        <v>16</v>
      </c>
      <c r="Y96" s="113">
        <v>17</v>
      </c>
      <c r="Z96" s="121">
        <v>9</v>
      </c>
      <c r="AA96" s="121">
        <v>9</v>
      </c>
      <c r="AB96" s="113">
        <v>11</v>
      </c>
      <c r="AC96" s="113">
        <v>11</v>
      </c>
      <c r="AD96" s="113">
        <v>24</v>
      </c>
      <c r="AE96" s="113">
        <v>15</v>
      </c>
      <c r="AF96" s="113">
        <v>19</v>
      </c>
      <c r="AG96" s="113">
        <v>30</v>
      </c>
      <c r="AH96" s="114">
        <v>15</v>
      </c>
      <c r="AI96" s="114">
        <v>15</v>
      </c>
      <c r="AJ96" s="121">
        <v>16</v>
      </c>
      <c r="AK96" s="121">
        <v>17</v>
      </c>
      <c r="AL96" s="113">
        <v>10</v>
      </c>
      <c r="AM96" s="113">
        <v>11</v>
      </c>
      <c r="AN96" s="114">
        <v>22</v>
      </c>
      <c r="AO96" s="114">
        <v>23</v>
      </c>
      <c r="AP96" s="113">
        <v>16</v>
      </c>
      <c r="AQ96" s="113">
        <v>14</v>
      </c>
      <c r="AR96" s="113">
        <v>18</v>
      </c>
      <c r="AS96" s="113">
        <v>17</v>
      </c>
      <c r="AT96" s="114">
        <v>39</v>
      </c>
      <c r="AU96" s="114">
        <v>39</v>
      </c>
      <c r="AV96" s="113">
        <v>12</v>
      </c>
      <c r="AW96" s="113">
        <v>12</v>
      </c>
      <c r="AX96" s="113">
        <v>11</v>
      </c>
      <c r="AY96" s="113">
        <v>9</v>
      </c>
      <c r="AZ96" s="114">
        <v>15</v>
      </c>
      <c r="BA96" s="114">
        <v>16</v>
      </c>
      <c r="BB96" s="113">
        <v>8</v>
      </c>
      <c r="BC96" s="113">
        <v>10</v>
      </c>
      <c r="BD96" s="113">
        <v>10</v>
      </c>
      <c r="BE96" s="113">
        <v>8</v>
      </c>
      <c r="BF96" s="113">
        <v>10</v>
      </c>
      <c r="BG96" s="113">
        <v>10</v>
      </c>
      <c r="BH96" s="113">
        <v>12</v>
      </c>
      <c r="BI96" s="114">
        <v>23</v>
      </c>
      <c r="BJ96" s="114">
        <v>23</v>
      </c>
      <c r="BK96" s="113">
        <v>15</v>
      </c>
      <c r="BL96" s="113">
        <v>10</v>
      </c>
      <c r="BM96" s="113">
        <v>12</v>
      </c>
      <c r="BN96" s="113">
        <v>12</v>
      </c>
      <c r="BO96" s="113">
        <v>17</v>
      </c>
      <c r="BP96" s="113">
        <v>8</v>
      </c>
      <c r="BQ96" s="113">
        <v>12</v>
      </c>
      <c r="BR96" s="113">
        <v>22</v>
      </c>
      <c r="BS96" s="113">
        <v>20</v>
      </c>
      <c r="BT96" s="113">
        <v>13</v>
      </c>
      <c r="BU96" s="113">
        <v>12</v>
      </c>
      <c r="BV96" s="113">
        <v>11</v>
      </c>
      <c r="BW96" s="113">
        <v>13</v>
      </c>
      <c r="BX96" s="113">
        <v>10</v>
      </c>
      <c r="BY96" s="113">
        <v>11</v>
      </c>
      <c r="BZ96" s="113">
        <v>12</v>
      </c>
      <c r="CA96" s="113">
        <v>12</v>
      </c>
      <c r="CB96" s="71" t="s">
        <v>0</v>
      </c>
      <c r="CC96" s="71" t="s">
        <v>0</v>
      </c>
      <c r="CD96" s="71" t="s">
        <v>0</v>
      </c>
      <c r="CE96" s="71" t="s">
        <v>0</v>
      </c>
      <c r="CF96" s="71" t="s">
        <v>0</v>
      </c>
      <c r="CG96" s="71" t="s">
        <v>0</v>
      </c>
      <c r="CH96" s="71" t="s">
        <v>0</v>
      </c>
      <c r="CI96" s="71" t="s">
        <v>0</v>
      </c>
      <c r="CJ96" s="71" t="s">
        <v>0</v>
      </c>
      <c r="CK96" s="71" t="s">
        <v>0</v>
      </c>
      <c r="CL96" s="71" t="s">
        <v>0</v>
      </c>
      <c r="CM96" s="71" t="s">
        <v>0</v>
      </c>
      <c r="CN96" s="71" t="s">
        <v>0</v>
      </c>
      <c r="CO96" s="71" t="s">
        <v>0</v>
      </c>
      <c r="CP96" s="71" t="s">
        <v>0</v>
      </c>
      <c r="CQ96" s="71" t="s">
        <v>0</v>
      </c>
      <c r="CR96" s="71" t="s">
        <v>0</v>
      </c>
      <c r="CS96" s="71" t="s">
        <v>0</v>
      </c>
      <c r="CT96" s="71" t="s">
        <v>0</v>
      </c>
      <c r="CU96" s="71" t="s">
        <v>0</v>
      </c>
      <c r="CV96" s="71" t="s">
        <v>0</v>
      </c>
      <c r="CW96" s="71" t="s">
        <v>0</v>
      </c>
      <c r="CX96" s="71" t="s">
        <v>0</v>
      </c>
      <c r="CY96" s="71" t="s">
        <v>0</v>
      </c>
      <c r="CZ96" s="71" t="s">
        <v>0</v>
      </c>
      <c r="DA96" s="71" t="s">
        <v>0</v>
      </c>
      <c r="DB96" s="71" t="s">
        <v>0</v>
      </c>
      <c r="DC96" s="71" t="s">
        <v>0</v>
      </c>
      <c r="DD96" s="71" t="s">
        <v>0</v>
      </c>
      <c r="DE96" s="71" t="s">
        <v>0</v>
      </c>
      <c r="DF96" s="71" t="s">
        <v>0</v>
      </c>
      <c r="DG96" s="71" t="s">
        <v>0</v>
      </c>
      <c r="DH96" s="71" t="s">
        <v>0</v>
      </c>
      <c r="DI96" s="71" t="s">
        <v>0</v>
      </c>
      <c r="DJ96" s="71" t="s">
        <v>0</v>
      </c>
      <c r="DK96" s="71" t="s">
        <v>0</v>
      </c>
      <c r="DL96" s="71" t="s">
        <v>0</v>
      </c>
      <c r="DM96" s="71" t="s">
        <v>0</v>
      </c>
      <c r="DN96" s="71" t="s">
        <v>0</v>
      </c>
      <c r="DO96" s="71" t="s">
        <v>0</v>
      </c>
      <c r="DP96" s="71" t="s">
        <v>0</v>
      </c>
      <c r="DQ96" s="71" t="s">
        <v>0</v>
      </c>
      <c r="DR96" s="71" t="s">
        <v>0</v>
      </c>
      <c r="DS96" s="71" t="s">
        <v>0</v>
      </c>
      <c r="DT96" s="144">
        <f>(2.71828^(-492.8857+59.0795*K96+7.224*L96))/(1+(2.71828^(-492.8857+59.0795*K96+7.224*L96)))</f>
        <v>0.99999999999993194</v>
      </c>
      <c r="DU96" s="40">
        <f>COUNTIF($M96,"=13")+COUNTIF($N96,"=21")+COUNTIF($O96,"=14")+COUNTIF($P96,"=11")+COUNTIF($Q96,"=11")+COUNTIF($R96,"=14")+COUNTIF($S96,"=12")+COUNTIF($T96,"=12")+COUNTIF($U96,"=12")+COUNTIF($V96,"=13")+COUNTIF($W96,"=13")+COUNTIF($X96,"=16")</f>
        <v>10</v>
      </c>
      <c r="DV96" s="40">
        <f>COUNTIF($Y96,"=17")+COUNTIF($Z96,"=9")+COUNTIF($AA96,"=9")+COUNTIF($AB96,"=11")+COUNTIF($AC96,"=11")+COUNTIF($AD96,"=25")+COUNTIF($AE96,"=15")+COUNTIF($AF96,"=19")+COUNTIF($AG96,"=30")+COUNTIF($AH96,"=15")+COUNTIF($AI96,"=15")+COUNTIF($AJ96,"=16")+COUNTIF($AK96,"=17")</f>
        <v>12</v>
      </c>
      <c r="DW96" s="40">
        <f>COUNTIF($AL96,"=11")+COUNTIF($AM96,"=11")+COUNTIF($AN96,"=22")+COUNTIF($AO96,"=23")+COUNTIF($AP96,"=17")+COUNTIF($AQ96,"=14")+COUNTIF($AR96,"=19")+COUNTIF($AS96,"=17")+COUNTIF($AV96,"=12")+COUNTIF($AW96,"=12")</f>
        <v>7</v>
      </c>
      <c r="DX96" s="40">
        <f>COUNTIF($AX96,"=11")+COUNTIF($AY96,"=9")+COUNTIF($AZ96,"=15")+COUNTIF($BA96,"=16")+COUNTIF($BB96,"=8")+COUNTIF($BC96,"=10")+COUNTIF($BD96,"=10")+COUNTIF($BE96,"=8")+COUNTIF($BF96,"=10")+COUNTIF($BG96,"=10")</f>
        <v>10</v>
      </c>
      <c r="DY96" s="40">
        <f>COUNTIF($BH96,"=12")+COUNTIF($BI96,"=23")+COUNTIF($BJ96,"=23")+COUNTIF($BK96,"=15")+COUNTIF($BL96,"=10")+COUNTIF($BM96,"=12")+COUNTIF($BN96,"=12")+COUNTIF($BO96,"=16")+COUNTIF($BP96,"=8")+COUNTIF($BQ96,"=12")+COUNTIF($BR96,"=22")+COUNTIF($BS96,"=20")+COUNTIF($BT96,"=13")</f>
        <v>12</v>
      </c>
      <c r="DZ96" s="40">
        <f>COUNTIF($BU96,"=12")+COUNTIF($BV96,"=11")+COUNTIF($BW96,"=13")+COUNTIF($BX96,"=10")+COUNTIF($BY96,"=11")+COUNTIF($BZ96,"=12")+COUNTIF($CA96,"=12")</f>
        <v>7</v>
      </c>
      <c r="EA96" s="72" t="s">
        <v>55</v>
      </c>
      <c r="EB96" s="72" t="s">
        <v>0</v>
      </c>
      <c r="EC96" s="51"/>
      <c r="ED96" s="3"/>
    </row>
    <row r="97" spans="1:134" s="13" customFormat="1" ht="15.95" customHeight="1" x14ac:dyDescent="0.25">
      <c r="A97" s="20">
        <v>198893</v>
      </c>
      <c r="B97" s="32" t="s">
        <v>21</v>
      </c>
      <c r="C97" s="20" t="s">
        <v>365</v>
      </c>
      <c r="D97" s="99" t="s">
        <v>248</v>
      </c>
      <c r="E97" s="20" t="s">
        <v>5</v>
      </c>
      <c r="F97" s="32" t="s">
        <v>21</v>
      </c>
      <c r="G97" s="98">
        <v>43739</v>
      </c>
      <c r="H97" s="53" t="s">
        <v>789</v>
      </c>
      <c r="I97" s="20" t="s">
        <v>286</v>
      </c>
      <c r="J97" s="20" t="s">
        <v>797</v>
      </c>
      <c r="K97" s="158">
        <f>+COUNTIF($N97,"&lt;=21")+COUNTIF($AA97,"&lt;=9")+COUNTIF($AJ97,"&lt;=16")+COUNTIF($AN97,"&gt;=22")+COUNTIF($AP97,"&gt;=17")+COUNTIF($AQ97,"&lt;=14")+COUNTIF($AR97,"&gt;=19")+COUNTIF($BK97,"&lt;=15")+COUNTIF($BO97,"&gt;=16")+COUNTIF($BX97,"&lt;=10")</f>
        <v>7</v>
      </c>
      <c r="L97" s="106">
        <f>65-(+DU97+DV97+DW97+DX97+DY97+DZ97)</f>
        <v>14</v>
      </c>
      <c r="M97" s="77">
        <v>12</v>
      </c>
      <c r="N97" s="45">
        <v>21</v>
      </c>
      <c r="O97" s="77">
        <v>14</v>
      </c>
      <c r="P97" s="77">
        <v>11</v>
      </c>
      <c r="Q97" s="87">
        <v>11</v>
      </c>
      <c r="R97" s="87">
        <v>14</v>
      </c>
      <c r="S97" s="77">
        <v>12</v>
      </c>
      <c r="T97" s="77">
        <v>12</v>
      </c>
      <c r="U97" s="77">
        <v>12</v>
      </c>
      <c r="V97" s="77">
        <v>13</v>
      </c>
      <c r="W97" s="77">
        <v>13</v>
      </c>
      <c r="X97" s="77">
        <v>16</v>
      </c>
      <c r="Y97" s="77">
        <v>17</v>
      </c>
      <c r="Z97" s="78">
        <v>9</v>
      </c>
      <c r="AA97" s="78">
        <v>10</v>
      </c>
      <c r="AB97" s="77">
        <v>11</v>
      </c>
      <c r="AC97" s="77">
        <v>11</v>
      </c>
      <c r="AD97" s="77">
        <v>25</v>
      </c>
      <c r="AE97" s="77">
        <v>15</v>
      </c>
      <c r="AF97" s="77">
        <v>19</v>
      </c>
      <c r="AG97" s="77">
        <v>32</v>
      </c>
      <c r="AH97" s="78">
        <v>15</v>
      </c>
      <c r="AI97" s="78">
        <v>15</v>
      </c>
      <c r="AJ97" s="78">
        <v>17</v>
      </c>
      <c r="AK97" s="78">
        <v>17</v>
      </c>
      <c r="AL97" s="45">
        <v>10</v>
      </c>
      <c r="AM97" s="77">
        <v>11</v>
      </c>
      <c r="AN97" s="87">
        <v>19</v>
      </c>
      <c r="AO97" s="59">
        <v>22</v>
      </c>
      <c r="AP97" s="45">
        <v>18</v>
      </c>
      <c r="AQ97" s="45">
        <v>14</v>
      </c>
      <c r="AR97" s="45">
        <v>19</v>
      </c>
      <c r="AS97" s="77">
        <v>17</v>
      </c>
      <c r="AT97" s="87">
        <v>36</v>
      </c>
      <c r="AU97" s="78">
        <v>38</v>
      </c>
      <c r="AV97" s="77">
        <v>13</v>
      </c>
      <c r="AW97" s="77">
        <v>12</v>
      </c>
      <c r="AX97" s="77">
        <v>11</v>
      </c>
      <c r="AY97" s="77">
        <v>9</v>
      </c>
      <c r="AZ97" s="87">
        <v>15</v>
      </c>
      <c r="BA97" s="87">
        <v>16</v>
      </c>
      <c r="BB97" s="77">
        <v>8</v>
      </c>
      <c r="BC97" s="77">
        <v>10</v>
      </c>
      <c r="BD97" s="77">
        <v>10</v>
      </c>
      <c r="BE97" s="77">
        <v>8</v>
      </c>
      <c r="BF97" s="77">
        <v>10</v>
      </c>
      <c r="BG97" s="77">
        <v>11</v>
      </c>
      <c r="BH97" s="77">
        <v>10</v>
      </c>
      <c r="BI97" s="87">
        <v>23</v>
      </c>
      <c r="BJ97" s="87">
        <v>23</v>
      </c>
      <c r="BK97" s="77">
        <v>14</v>
      </c>
      <c r="BL97" s="77">
        <v>10</v>
      </c>
      <c r="BM97" s="77">
        <v>12</v>
      </c>
      <c r="BN97" s="77">
        <v>12</v>
      </c>
      <c r="BO97" s="45">
        <v>17</v>
      </c>
      <c r="BP97" s="77">
        <v>8</v>
      </c>
      <c r="BQ97" s="77">
        <v>12</v>
      </c>
      <c r="BR97" s="77">
        <v>22</v>
      </c>
      <c r="BS97" s="77">
        <v>20</v>
      </c>
      <c r="BT97" s="77">
        <v>13</v>
      </c>
      <c r="BU97" s="77">
        <v>10</v>
      </c>
      <c r="BV97" s="77">
        <v>11</v>
      </c>
      <c r="BW97" s="77">
        <v>13</v>
      </c>
      <c r="BX97" s="45">
        <v>10</v>
      </c>
      <c r="BY97" s="77">
        <v>11</v>
      </c>
      <c r="BZ97" s="77">
        <v>12</v>
      </c>
      <c r="CA97" s="113">
        <v>12</v>
      </c>
      <c r="CB97" s="71" t="s">
        <v>0</v>
      </c>
      <c r="CC97" s="71" t="s">
        <v>0</v>
      </c>
      <c r="CD97" s="71" t="s">
        <v>0</v>
      </c>
      <c r="CE97" s="71" t="s">
        <v>0</v>
      </c>
      <c r="CF97" s="71" t="s">
        <v>0</v>
      </c>
      <c r="CG97" s="71" t="s">
        <v>0</v>
      </c>
      <c r="CH97" s="71" t="s">
        <v>0</v>
      </c>
      <c r="CI97" s="71" t="s">
        <v>0</v>
      </c>
      <c r="CJ97" s="71" t="s">
        <v>0</v>
      </c>
      <c r="CK97" s="71" t="s">
        <v>0</v>
      </c>
      <c r="CL97" s="71" t="s">
        <v>0</v>
      </c>
      <c r="CM97" s="71" t="s">
        <v>0</v>
      </c>
      <c r="CN97" s="71" t="s">
        <v>0</v>
      </c>
      <c r="CO97" s="71" t="s">
        <v>0</v>
      </c>
      <c r="CP97" s="71" t="s">
        <v>0</v>
      </c>
      <c r="CQ97" s="71" t="s">
        <v>0</v>
      </c>
      <c r="CR97" s="71" t="s">
        <v>0</v>
      </c>
      <c r="CS97" s="71" t="s">
        <v>0</v>
      </c>
      <c r="CT97" s="71" t="s">
        <v>0</v>
      </c>
      <c r="CU97" s="71" t="s">
        <v>0</v>
      </c>
      <c r="CV97" s="71" t="s">
        <v>0</v>
      </c>
      <c r="CW97" s="71" t="s">
        <v>0</v>
      </c>
      <c r="CX97" s="71" t="s">
        <v>0</v>
      </c>
      <c r="CY97" s="71" t="s">
        <v>0</v>
      </c>
      <c r="CZ97" s="71" t="s">
        <v>0</v>
      </c>
      <c r="DA97" s="71" t="s">
        <v>0</v>
      </c>
      <c r="DB97" s="71" t="s">
        <v>0</v>
      </c>
      <c r="DC97" s="71" t="s">
        <v>0</v>
      </c>
      <c r="DD97" s="71" t="s">
        <v>0</v>
      </c>
      <c r="DE97" s="71" t="s">
        <v>0</v>
      </c>
      <c r="DF97" s="71" t="s">
        <v>0</v>
      </c>
      <c r="DG97" s="71" t="s">
        <v>0</v>
      </c>
      <c r="DH97" s="71" t="s">
        <v>0</v>
      </c>
      <c r="DI97" s="71" t="s">
        <v>0</v>
      </c>
      <c r="DJ97" s="71" t="s">
        <v>0</v>
      </c>
      <c r="DK97" s="71" t="s">
        <v>0</v>
      </c>
      <c r="DL97" s="71" t="s">
        <v>0</v>
      </c>
      <c r="DM97" s="71" t="s">
        <v>0</v>
      </c>
      <c r="DN97" s="71" t="s">
        <v>0</v>
      </c>
      <c r="DO97" s="71" t="s">
        <v>0</v>
      </c>
      <c r="DP97" s="71" t="s">
        <v>0</v>
      </c>
      <c r="DQ97" s="71" t="s">
        <v>0</v>
      </c>
      <c r="DR97" s="71" t="s">
        <v>0</v>
      </c>
      <c r="DS97" s="71" t="s">
        <v>0</v>
      </c>
      <c r="DT97" s="144">
        <f>(2.71828^(-492.8857+59.0795*K97+7.224*L97))/(1+(2.71828^(-492.8857+59.0795*K97+7.224*L97)))</f>
        <v>0.99999999966159758</v>
      </c>
      <c r="DU97" s="40">
        <f>COUNTIF($M97,"=13")+COUNTIF($N97,"=21")+COUNTIF($O97,"=14")+COUNTIF($P97,"=11")+COUNTIF($Q97,"=11")+COUNTIF($R97,"=14")+COUNTIF($S97,"=12")+COUNTIF($T97,"=12")+COUNTIF($U97,"=12")+COUNTIF($V97,"=13")+COUNTIF($W97,"=13")+COUNTIF($X97,"=16")</f>
        <v>11</v>
      </c>
      <c r="DV97" s="40">
        <f>COUNTIF($Y97,"=17")+COUNTIF($Z97,"=9")+COUNTIF($AA97,"=9")+COUNTIF($AB97,"=11")+COUNTIF($AC97,"=11")+COUNTIF($AD97,"=25")+COUNTIF($AE97,"=15")+COUNTIF($AF97,"=19")+COUNTIF($AG97,"=30")+COUNTIF($AH97,"=15")+COUNTIF($AI97,"=15")+COUNTIF($AJ97,"=16")+COUNTIF($AK97,"=17")</f>
        <v>10</v>
      </c>
      <c r="DW97" s="40">
        <f>COUNTIF($AL97,"=11")+COUNTIF($AM97,"=11")+COUNTIF($AN97,"=22")+COUNTIF($AO97,"=23")+COUNTIF($AP97,"=17")+COUNTIF($AQ97,"=14")+COUNTIF($AR97,"=19")+COUNTIF($AS97,"=17")+COUNTIF($AV97,"=12")+COUNTIF($AW97,"=12")</f>
        <v>5</v>
      </c>
      <c r="DX97" s="40">
        <f>COUNTIF($AX97,"=11")+COUNTIF($AY97,"=9")+COUNTIF($AZ97,"=15")+COUNTIF($BA97,"=16")+COUNTIF($BB97,"=8")+COUNTIF($BC97,"=10")+COUNTIF($BD97,"=10")+COUNTIF($BE97,"=8")+COUNTIF($BF97,"=10")+COUNTIF($BG97,"=10")</f>
        <v>9</v>
      </c>
      <c r="DY97" s="40">
        <f>COUNTIF($BH97,"=12")+COUNTIF($BI97,"=23")+COUNTIF($BJ97,"=23")+COUNTIF($BK97,"=15")+COUNTIF($BL97,"=10")+COUNTIF($BM97,"=12")+COUNTIF($BN97,"=12")+COUNTIF($BO97,"=16")+COUNTIF($BP97,"=8")+COUNTIF($BQ97,"=12")+COUNTIF($BR97,"=22")+COUNTIF($BS97,"=20")+COUNTIF($BT97,"=13")</f>
        <v>10</v>
      </c>
      <c r="DZ97" s="40">
        <f>COUNTIF($BU97,"=12")+COUNTIF($BV97,"=11")+COUNTIF($BW97,"=13")+COUNTIF($BX97,"=10")+COUNTIF($BY97,"=11")+COUNTIF($BZ97,"=12")+COUNTIF($CA97,"=12")</f>
        <v>6</v>
      </c>
      <c r="EA97" s="2" t="s">
        <v>21</v>
      </c>
      <c r="EB97" s="20" t="s">
        <v>456</v>
      </c>
      <c r="EC97" s="51"/>
      <c r="ED97" s="52"/>
    </row>
    <row r="98" spans="1:134" s="13" customFormat="1" ht="15.95" customHeight="1" x14ac:dyDescent="0.25">
      <c r="A98" s="20" t="s">
        <v>275</v>
      </c>
      <c r="B98" s="72" t="s">
        <v>57</v>
      </c>
      <c r="C98" s="2" t="s">
        <v>166</v>
      </c>
      <c r="D98" s="99" t="s">
        <v>31</v>
      </c>
      <c r="E98" s="2" t="s">
        <v>5</v>
      </c>
      <c r="F98" s="2" t="s">
        <v>46</v>
      </c>
      <c r="G98" s="98">
        <v>43739</v>
      </c>
      <c r="H98" s="53" t="s">
        <v>789</v>
      </c>
      <c r="I98" s="2" t="s">
        <v>285</v>
      </c>
      <c r="J98" s="20" t="s">
        <v>797</v>
      </c>
      <c r="K98" s="158">
        <f>+COUNTIF($N98,"&lt;=21")+COUNTIF($AA98,"&lt;=9")+COUNTIF($AJ98,"&lt;=16")+COUNTIF($AN98,"&gt;=22")+COUNTIF($AP98,"&gt;=17")+COUNTIF($AQ98,"&lt;=14")+COUNTIF($AR98,"&gt;=19")+COUNTIF($BK98,"&lt;=15")+COUNTIF($BO98,"&gt;=16")+COUNTIF($BX98,"&lt;=10")</f>
        <v>7</v>
      </c>
      <c r="L98" s="106">
        <f>65-(+DU98+DV98+DW98+DX98+DY98+DZ98)</f>
        <v>11</v>
      </c>
      <c r="M98" s="113">
        <v>14</v>
      </c>
      <c r="N98" s="113">
        <v>25</v>
      </c>
      <c r="O98" s="113">
        <v>14</v>
      </c>
      <c r="P98" s="113">
        <v>11</v>
      </c>
      <c r="Q98" s="114">
        <v>11</v>
      </c>
      <c r="R98" s="114">
        <v>14</v>
      </c>
      <c r="S98" s="113">
        <v>12</v>
      </c>
      <c r="T98" s="113">
        <v>12</v>
      </c>
      <c r="U98" s="113">
        <v>13</v>
      </c>
      <c r="V98" s="113">
        <v>13</v>
      </c>
      <c r="W98" s="113">
        <v>13</v>
      </c>
      <c r="X98" s="113">
        <v>17</v>
      </c>
      <c r="Y98" s="113">
        <v>17</v>
      </c>
      <c r="Z98" s="121">
        <v>9</v>
      </c>
      <c r="AA98" s="121">
        <v>9</v>
      </c>
      <c r="AB98" s="113">
        <v>11</v>
      </c>
      <c r="AC98" s="113">
        <v>11</v>
      </c>
      <c r="AD98" s="113">
        <v>25</v>
      </c>
      <c r="AE98" s="113">
        <v>15</v>
      </c>
      <c r="AF98" s="113">
        <v>19</v>
      </c>
      <c r="AG98" s="113">
        <v>27</v>
      </c>
      <c r="AH98" s="114">
        <v>15</v>
      </c>
      <c r="AI98" s="114">
        <v>15</v>
      </c>
      <c r="AJ98" s="121">
        <v>16</v>
      </c>
      <c r="AK98" s="121">
        <v>17</v>
      </c>
      <c r="AL98" s="113">
        <v>12</v>
      </c>
      <c r="AM98" s="113">
        <v>11</v>
      </c>
      <c r="AN98" s="114">
        <v>19</v>
      </c>
      <c r="AO98" s="114">
        <v>23</v>
      </c>
      <c r="AP98" s="113">
        <v>17</v>
      </c>
      <c r="AQ98" s="113">
        <v>14</v>
      </c>
      <c r="AR98" s="113">
        <v>19</v>
      </c>
      <c r="AS98" s="113">
        <v>17</v>
      </c>
      <c r="AT98" s="114">
        <v>36</v>
      </c>
      <c r="AU98" s="121">
        <v>37</v>
      </c>
      <c r="AV98" s="113">
        <v>11</v>
      </c>
      <c r="AW98" s="113">
        <v>12</v>
      </c>
      <c r="AX98" s="113">
        <v>11</v>
      </c>
      <c r="AY98" s="113">
        <v>9</v>
      </c>
      <c r="AZ98" s="114">
        <v>15</v>
      </c>
      <c r="BA98" s="114">
        <v>16</v>
      </c>
      <c r="BB98" s="113">
        <v>8</v>
      </c>
      <c r="BC98" s="113">
        <v>10</v>
      </c>
      <c r="BD98" s="113">
        <v>10</v>
      </c>
      <c r="BE98" s="113">
        <v>8</v>
      </c>
      <c r="BF98" s="113">
        <v>10</v>
      </c>
      <c r="BG98" s="113">
        <v>10</v>
      </c>
      <c r="BH98" s="113">
        <v>12</v>
      </c>
      <c r="BI98" s="114">
        <v>23</v>
      </c>
      <c r="BJ98" s="114">
        <v>23</v>
      </c>
      <c r="BK98" s="113">
        <v>16</v>
      </c>
      <c r="BL98" s="113">
        <v>10</v>
      </c>
      <c r="BM98" s="113">
        <v>12</v>
      </c>
      <c r="BN98" s="113">
        <v>12</v>
      </c>
      <c r="BO98" s="113">
        <v>16</v>
      </c>
      <c r="BP98" s="113">
        <v>8</v>
      </c>
      <c r="BQ98" s="113">
        <v>13</v>
      </c>
      <c r="BR98" s="113">
        <v>22</v>
      </c>
      <c r="BS98" s="113">
        <v>20</v>
      </c>
      <c r="BT98" s="113">
        <v>13</v>
      </c>
      <c r="BU98" s="113">
        <v>12</v>
      </c>
      <c r="BV98" s="113">
        <v>11</v>
      </c>
      <c r="BW98" s="113">
        <v>13</v>
      </c>
      <c r="BX98" s="113">
        <v>10</v>
      </c>
      <c r="BY98" s="113">
        <v>11</v>
      </c>
      <c r="BZ98" s="113">
        <v>12</v>
      </c>
      <c r="CA98" s="113">
        <v>11</v>
      </c>
      <c r="CB98" s="71">
        <v>38</v>
      </c>
      <c r="CC98" s="71">
        <v>15</v>
      </c>
      <c r="CD98" s="71">
        <v>9</v>
      </c>
      <c r="CE98" s="71">
        <v>16</v>
      </c>
      <c r="CF98" s="71">
        <v>12</v>
      </c>
      <c r="CG98" s="71">
        <v>26</v>
      </c>
      <c r="CH98" s="71">
        <v>26</v>
      </c>
      <c r="CI98" s="71">
        <v>19</v>
      </c>
      <c r="CJ98" s="71">
        <v>12</v>
      </c>
      <c r="CK98" s="71">
        <v>10</v>
      </c>
      <c r="CL98" s="71">
        <v>12</v>
      </c>
      <c r="CM98" s="71">
        <v>12</v>
      </c>
      <c r="CN98" s="71">
        <v>10</v>
      </c>
      <c r="CO98" s="71">
        <v>9</v>
      </c>
      <c r="CP98" s="71">
        <v>11</v>
      </c>
      <c r="CQ98" s="71">
        <v>12</v>
      </c>
      <c r="CR98" s="71">
        <v>10</v>
      </c>
      <c r="CS98" s="71">
        <v>11</v>
      </c>
      <c r="CT98" s="71">
        <v>11</v>
      </c>
      <c r="CU98" s="71">
        <v>30</v>
      </c>
      <c r="CV98" s="71">
        <v>12</v>
      </c>
      <c r="CW98" s="71">
        <v>14</v>
      </c>
      <c r="CX98" s="71">
        <v>24</v>
      </c>
      <c r="CY98" s="71">
        <v>13</v>
      </c>
      <c r="CZ98" s="71">
        <v>10</v>
      </c>
      <c r="DA98" s="71">
        <v>11</v>
      </c>
      <c r="DB98" s="71">
        <v>21</v>
      </c>
      <c r="DC98" s="71">
        <v>15</v>
      </c>
      <c r="DD98" s="71">
        <v>19</v>
      </c>
      <c r="DE98" s="71">
        <v>12</v>
      </c>
      <c r="DF98" s="71">
        <v>24</v>
      </c>
      <c r="DG98" s="71">
        <v>17</v>
      </c>
      <c r="DH98" s="71">
        <v>12</v>
      </c>
      <c r="DI98" s="71">
        <v>15</v>
      </c>
      <c r="DJ98" s="71">
        <v>24</v>
      </c>
      <c r="DK98" s="71">
        <v>12</v>
      </c>
      <c r="DL98" s="71">
        <v>23</v>
      </c>
      <c r="DM98" s="71">
        <v>18</v>
      </c>
      <c r="DN98" s="71">
        <v>11</v>
      </c>
      <c r="DO98" s="71">
        <v>14</v>
      </c>
      <c r="DP98" s="71">
        <v>17</v>
      </c>
      <c r="DQ98" s="71">
        <v>9</v>
      </c>
      <c r="DR98" s="71">
        <v>13</v>
      </c>
      <c r="DS98" s="71">
        <v>11</v>
      </c>
      <c r="DT98" s="144">
        <f>(2.71828^(-492.8857+59.0795*K98+7.224*L98))/(1+(2.71828^(-492.8857+59.0795*K98+7.224*L98)))</f>
        <v>0.53364903965418831</v>
      </c>
      <c r="DU98" s="40">
        <f>COUNTIF($M98,"=13")+COUNTIF($N98,"=21")+COUNTIF($O98,"=14")+COUNTIF($P98,"=11")+COUNTIF($Q98,"=11")+COUNTIF($R98,"=14")+COUNTIF($S98,"=12")+COUNTIF($T98,"=12")+COUNTIF($U98,"=12")+COUNTIF($V98,"=13")+COUNTIF($W98,"=13")+COUNTIF($X98,"=16")</f>
        <v>8</v>
      </c>
      <c r="DV98" s="40">
        <f>COUNTIF($Y98,"=17")+COUNTIF($Z98,"=9")+COUNTIF($AA98,"=9")+COUNTIF($AB98,"=11")+COUNTIF($AC98,"=11")+COUNTIF($AD98,"=25")+COUNTIF($AE98,"=15")+COUNTIF($AF98,"=19")+COUNTIF($AG98,"=30")+COUNTIF($AH98,"=15")+COUNTIF($AI98,"=15")+COUNTIF($AJ98,"=16")+COUNTIF($AK98,"=17")</f>
        <v>12</v>
      </c>
      <c r="DW98" s="40">
        <f>COUNTIF($AL98,"=11")+COUNTIF($AM98,"=11")+COUNTIF($AN98,"=22")+COUNTIF($AO98,"=23")+COUNTIF($AP98,"=17")+COUNTIF($AQ98,"=14")+COUNTIF($AR98,"=19")+COUNTIF($AS98,"=17")+COUNTIF($AV98,"=12")+COUNTIF($AW98,"=12")</f>
        <v>7</v>
      </c>
      <c r="DX98" s="40">
        <f>COUNTIF($AX98,"=11")+COUNTIF($AY98,"=9")+COUNTIF($AZ98,"=15")+COUNTIF($BA98,"=16")+COUNTIF($BB98,"=8")+COUNTIF($BC98,"=10")+COUNTIF($BD98,"=10")+COUNTIF($BE98,"=8")+COUNTIF($BF98,"=10")+COUNTIF($BG98,"=10")</f>
        <v>10</v>
      </c>
      <c r="DY98" s="40">
        <f>COUNTIF($BH98,"=12")+COUNTIF($BI98,"=23")+COUNTIF($BJ98,"=23")+COUNTIF($BK98,"=15")+COUNTIF($BL98,"=10")+COUNTIF($BM98,"=12")+COUNTIF($BN98,"=12")+COUNTIF($BO98,"=16")+COUNTIF($BP98,"=8")+COUNTIF($BQ98,"=12")+COUNTIF($BR98,"=22")+COUNTIF($BS98,"=20")+COUNTIF($BT98,"=13")</f>
        <v>11</v>
      </c>
      <c r="DZ98" s="40">
        <f>COUNTIF($BU98,"=12")+COUNTIF($BV98,"=11")+COUNTIF($BW98,"=13")+COUNTIF($BX98,"=10")+COUNTIF($BY98,"=11")+COUNTIF($BZ98,"=12")+COUNTIF($CA98,"=12")</f>
        <v>6</v>
      </c>
      <c r="EA98" s="2" t="s">
        <v>0</v>
      </c>
      <c r="EB98" s="2" t="s">
        <v>296</v>
      </c>
      <c r="EC98" s="51"/>
      <c r="ED98" s="52"/>
    </row>
    <row r="99" spans="1:134" s="13" customFormat="1" ht="15.95" customHeight="1" x14ac:dyDescent="0.25">
      <c r="A99" s="20">
        <v>15058</v>
      </c>
      <c r="B99" s="52" t="s">
        <v>21</v>
      </c>
      <c r="C99" s="52" t="s">
        <v>166</v>
      </c>
      <c r="D99" s="99" t="s">
        <v>31</v>
      </c>
      <c r="E99" s="2" t="s">
        <v>5</v>
      </c>
      <c r="F99" s="2" t="s">
        <v>21</v>
      </c>
      <c r="G99" s="98">
        <v>43739</v>
      </c>
      <c r="H99" s="53" t="s">
        <v>789</v>
      </c>
      <c r="I99" s="20" t="s">
        <v>286</v>
      </c>
      <c r="J99" s="20" t="s">
        <v>797</v>
      </c>
      <c r="K99" s="158">
        <f>+COUNTIF($N99,"&lt;=21")+COUNTIF($AA99,"&lt;=9")+COUNTIF($AJ99,"&lt;=16")+COUNTIF($AN99,"&gt;=22")+COUNTIF($AP99,"&gt;=17")+COUNTIF($AQ99,"&lt;=14")+COUNTIF($AR99,"&gt;=19")+COUNTIF($BK99,"&lt;=15")+COUNTIF($BO99,"&gt;=16")+COUNTIF($BX99,"&lt;=10")</f>
        <v>7</v>
      </c>
      <c r="L99" s="106">
        <f>65-(+DU99+DV99+DW99+DX99+DY99+DZ99)</f>
        <v>12</v>
      </c>
      <c r="M99" s="113">
        <v>13</v>
      </c>
      <c r="N99" s="113">
        <v>21</v>
      </c>
      <c r="O99" s="113">
        <v>14</v>
      </c>
      <c r="P99" s="113">
        <v>11</v>
      </c>
      <c r="Q99" s="114">
        <v>11</v>
      </c>
      <c r="R99" s="114">
        <v>14</v>
      </c>
      <c r="S99" s="113">
        <v>12</v>
      </c>
      <c r="T99" s="113">
        <v>12</v>
      </c>
      <c r="U99" s="113">
        <v>12</v>
      </c>
      <c r="V99" s="113">
        <v>13</v>
      </c>
      <c r="W99" s="113">
        <v>13</v>
      </c>
      <c r="X99" s="113">
        <v>16</v>
      </c>
      <c r="Y99" s="113">
        <v>16</v>
      </c>
      <c r="Z99" s="121">
        <v>9</v>
      </c>
      <c r="AA99" s="121">
        <v>10</v>
      </c>
      <c r="AB99" s="113">
        <v>11</v>
      </c>
      <c r="AC99" s="113">
        <v>11</v>
      </c>
      <c r="AD99" s="113">
        <v>25</v>
      </c>
      <c r="AE99" s="113">
        <v>15</v>
      </c>
      <c r="AF99" s="113">
        <v>19</v>
      </c>
      <c r="AG99" s="113">
        <v>32</v>
      </c>
      <c r="AH99" s="121">
        <v>15</v>
      </c>
      <c r="AI99" s="121">
        <v>15</v>
      </c>
      <c r="AJ99" s="121">
        <v>17</v>
      </c>
      <c r="AK99" s="121">
        <v>17</v>
      </c>
      <c r="AL99" s="113">
        <v>10</v>
      </c>
      <c r="AM99" s="113">
        <v>11</v>
      </c>
      <c r="AN99" s="114">
        <v>19</v>
      </c>
      <c r="AO99" s="114">
        <v>23</v>
      </c>
      <c r="AP99" s="113">
        <v>18</v>
      </c>
      <c r="AQ99" s="113">
        <v>14</v>
      </c>
      <c r="AR99" s="113">
        <v>19</v>
      </c>
      <c r="AS99" s="113">
        <v>17</v>
      </c>
      <c r="AT99" s="114">
        <v>37</v>
      </c>
      <c r="AU99" s="121">
        <v>38</v>
      </c>
      <c r="AV99" s="113">
        <v>13</v>
      </c>
      <c r="AW99" s="113">
        <v>12</v>
      </c>
      <c r="AX99" s="113">
        <v>11</v>
      </c>
      <c r="AY99" s="113">
        <v>9</v>
      </c>
      <c r="AZ99" s="114">
        <v>15</v>
      </c>
      <c r="BA99" s="114">
        <v>16</v>
      </c>
      <c r="BB99" s="113">
        <v>8</v>
      </c>
      <c r="BC99" s="113">
        <v>10</v>
      </c>
      <c r="BD99" s="113">
        <v>10</v>
      </c>
      <c r="BE99" s="113">
        <v>8</v>
      </c>
      <c r="BF99" s="113">
        <v>10</v>
      </c>
      <c r="BG99" s="113">
        <v>11</v>
      </c>
      <c r="BH99" s="113">
        <v>10</v>
      </c>
      <c r="BI99" s="114">
        <v>23</v>
      </c>
      <c r="BJ99" s="114">
        <v>23</v>
      </c>
      <c r="BK99" s="113">
        <v>14</v>
      </c>
      <c r="BL99" s="113">
        <v>10</v>
      </c>
      <c r="BM99" s="113">
        <v>12</v>
      </c>
      <c r="BN99" s="113">
        <v>12</v>
      </c>
      <c r="BO99" s="113">
        <v>17</v>
      </c>
      <c r="BP99" s="113">
        <v>8</v>
      </c>
      <c r="BQ99" s="113">
        <v>12</v>
      </c>
      <c r="BR99" s="113">
        <v>22</v>
      </c>
      <c r="BS99" s="113">
        <v>20</v>
      </c>
      <c r="BT99" s="113">
        <v>13</v>
      </c>
      <c r="BU99" s="113">
        <v>12</v>
      </c>
      <c r="BV99" s="113">
        <v>11</v>
      </c>
      <c r="BW99" s="113">
        <v>13</v>
      </c>
      <c r="BX99" s="113">
        <v>10</v>
      </c>
      <c r="BY99" s="113">
        <v>11</v>
      </c>
      <c r="BZ99" s="113">
        <v>12</v>
      </c>
      <c r="CA99" s="113">
        <v>12</v>
      </c>
      <c r="CB99" s="71" t="s">
        <v>0</v>
      </c>
      <c r="CC99" s="71" t="s">
        <v>0</v>
      </c>
      <c r="CD99" s="71" t="s">
        <v>0</v>
      </c>
      <c r="CE99" s="71" t="s">
        <v>0</v>
      </c>
      <c r="CF99" s="71" t="s">
        <v>0</v>
      </c>
      <c r="CG99" s="71" t="s">
        <v>0</v>
      </c>
      <c r="CH99" s="71" t="s">
        <v>0</v>
      </c>
      <c r="CI99" s="71" t="s">
        <v>0</v>
      </c>
      <c r="CJ99" s="71" t="s">
        <v>0</v>
      </c>
      <c r="CK99" s="71" t="s">
        <v>0</v>
      </c>
      <c r="CL99" s="71" t="s">
        <v>0</v>
      </c>
      <c r="CM99" s="71" t="s">
        <v>0</v>
      </c>
      <c r="CN99" s="71" t="s">
        <v>0</v>
      </c>
      <c r="CO99" s="71" t="s">
        <v>0</v>
      </c>
      <c r="CP99" s="71" t="s">
        <v>0</v>
      </c>
      <c r="CQ99" s="71" t="s">
        <v>0</v>
      </c>
      <c r="CR99" s="71" t="s">
        <v>0</v>
      </c>
      <c r="CS99" s="71" t="s">
        <v>0</v>
      </c>
      <c r="CT99" s="71" t="s">
        <v>0</v>
      </c>
      <c r="CU99" s="71" t="s">
        <v>0</v>
      </c>
      <c r="CV99" s="71" t="s">
        <v>0</v>
      </c>
      <c r="CW99" s="71" t="s">
        <v>0</v>
      </c>
      <c r="CX99" s="71" t="s">
        <v>0</v>
      </c>
      <c r="CY99" s="71" t="s">
        <v>0</v>
      </c>
      <c r="CZ99" s="71" t="s">
        <v>0</v>
      </c>
      <c r="DA99" s="71" t="s">
        <v>0</v>
      </c>
      <c r="DB99" s="71" t="s">
        <v>0</v>
      </c>
      <c r="DC99" s="71" t="s">
        <v>0</v>
      </c>
      <c r="DD99" s="71" t="s">
        <v>0</v>
      </c>
      <c r="DE99" s="71" t="s">
        <v>0</v>
      </c>
      <c r="DF99" s="71" t="s">
        <v>0</v>
      </c>
      <c r="DG99" s="71" t="s">
        <v>0</v>
      </c>
      <c r="DH99" s="71" t="s">
        <v>0</v>
      </c>
      <c r="DI99" s="71" t="s">
        <v>0</v>
      </c>
      <c r="DJ99" s="71" t="s">
        <v>0</v>
      </c>
      <c r="DK99" s="71" t="s">
        <v>0</v>
      </c>
      <c r="DL99" s="71" t="s">
        <v>0</v>
      </c>
      <c r="DM99" s="71" t="s">
        <v>0</v>
      </c>
      <c r="DN99" s="71" t="s">
        <v>0</v>
      </c>
      <c r="DO99" s="71" t="s">
        <v>0</v>
      </c>
      <c r="DP99" s="71" t="s">
        <v>0</v>
      </c>
      <c r="DQ99" s="71" t="s">
        <v>0</v>
      </c>
      <c r="DR99" s="71" t="s">
        <v>0</v>
      </c>
      <c r="DS99" s="71" t="s">
        <v>0</v>
      </c>
      <c r="DT99" s="144">
        <f>(2.71828^(-492.8857+59.0795*K99+7.224*L99))/(1+(2.71828^(-492.8857+59.0795*K99+7.224*L99)))</f>
        <v>0.99936343995793653</v>
      </c>
      <c r="DU99" s="40">
        <f>COUNTIF($M99,"=13")+COUNTIF($N99,"=21")+COUNTIF($O99,"=14")+COUNTIF($P99,"=11")+COUNTIF($Q99,"=11")+COUNTIF($R99,"=14")+COUNTIF($S99,"=12")+COUNTIF($T99,"=12")+COUNTIF($U99,"=12")+COUNTIF($V99,"=13")+COUNTIF($W99,"=13")+COUNTIF($X99,"=16")</f>
        <v>12</v>
      </c>
      <c r="DV99" s="40">
        <f>COUNTIF($Y99,"=17")+COUNTIF($Z99,"=9")+COUNTIF($AA99,"=9")+COUNTIF($AB99,"=11")+COUNTIF($AC99,"=11")+COUNTIF($AD99,"=25")+COUNTIF($AE99,"=15")+COUNTIF($AF99,"=19")+COUNTIF($AG99,"=30")+COUNTIF($AH99,"=15")+COUNTIF($AI99,"=15")+COUNTIF($AJ99,"=16")+COUNTIF($AK99,"=17")</f>
        <v>9</v>
      </c>
      <c r="DW99" s="40">
        <f>COUNTIF($AL99,"=11")+COUNTIF($AM99,"=11")+COUNTIF($AN99,"=22")+COUNTIF($AO99,"=23")+COUNTIF($AP99,"=17")+COUNTIF($AQ99,"=14")+COUNTIF($AR99,"=19")+COUNTIF($AS99,"=17")+COUNTIF($AV99,"=12")+COUNTIF($AW99,"=12")</f>
        <v>6</v>
      </c>
      <c r="DX99" s="40">
        <f>COUNTIF($AX99,"=11")+COUNTIF($AY99,"=9")+COUNTIF($AZ99,"=15")+COUNTIF($BA99,"=16")+COUNTIF($BB99,"=8")+COUNTIF($BC99,"=10")+COUNTIF($BD99,"=10")+COUNTIF($BE99,"=8")+COUNTIF($BF99,"=10")+COUNTIF($BG99,"=10")</f>
        <v>9</v>
      </c>
      <c r="DY99" s="40">
        <f>COUNTIF($BH99,"=12")+COUNTIF($BI99,"=23")+COUNTIF($BJ99,"=23")+COUNTIF($BK99,"=15")+COUNTIF($BL99,"=10")+COUNTIF($BM99,"=12")+COUNTIF($BN99,"=12")+COUNTIF($BO99,"=16")+COUNTIF($BP99,"=8")+COUNTIF($BQ99,"=12")+COUNTIF($BR99,"=22")+COUNTIF($BS99,"=20")+COUNTIF($BT99,"=13")</f>
        <v>10</v>
      </c>
      <c r="DZ99" s="40">
        <f>COUNTIF($BU99,"=12")+COUNTIF($BV99,"=11")+COUNTIF($BW99,"=13")+COUNTIF($BX99,"=10")+COUNTIF($BY99,"=11")+COUNTIF($BZ99,"=12")+COUNTIF($CA99,"=12")</f>
        <v>7</v>
      </c>
      <c r="EA99" s="2" t="s">
        <v>21</v>
      </c>
      <c r="EB99" s="2" t="s">
        <v>453</v>
      </c>
      <c r="EC99" s="51"/>
      <c r="ED99" s="52"/>
    </row>
    <row r="100" spans="1:134" s="13" customFormat="1" ht="15.95" customHeight="1" x14ac:dyDescent="0.25">
      <c r="A100" s="20">
        <v>237132</v>
      </c>
      <c r="B100" s="52" t="s">
        <v>143</v>
      </c>
      <c r="C100" s="2" t="s">
        <v>166</v>
      </c>
      <c r="D100" s="99" t="s">
        <v>31</v>
      </c>
      <c r="E100" s="2" t="s">
        <v>5</v>
      </c>
      <c r="F100" s="2" t="s">
        <v>143</v>
      </c>
      <c r="G100" s="98">
        <v>43739</v>
      </c>
      <c r="H100" s="53" t="s">
        <v>789</v>
      </c>
      <c r="I100" s="20" t="s">
        <v>286</v>
      </c>
      <c r="J100" s="20" t="s">
        <v>797</v>
      </c>
      <c r="K100" s="158">
        <f>+COUNTIF($N100,"&lt;=21")+COUNTIF($AA100,"&lt;=9")+COUNTIF($AJ100,"&lt;=16")+COUNTIF($AN100,"&gt;=22")+COUNTIF($AP100,"&gt;=17")+COUNTIF($AQ100,"&lt;=14")+COUNTIF($AR100,"&gt;=19")+COUNTIF($BK100,"&lt;=15")+COUNTIF($BO100,"&gt;=16")+COUNTIF($BX100,"&lt;=10")</f>
        <v>7</v>
      </c>
      <c r="L100" s="106">
        <f>65-(+DU100+DV100+DW100+DX100+DY100+DZ100)</f>
        <v>12</v>
      </c>
      <c r="M100" s="54">
        <v>13</v>
      </c>
      <c r="N100" s="54">
        <v>24</v>
      </c>
      <c r="O100" s="54">
        <v>14</v>
      </c>
      <c r="P100" s="54">
        <v>11</v>
      </c>
      <c r="Q100" s="114">
        <v>11</v>
      </c>
      <c r="R100" s="114">
        <v>14</v>
      </c>
      <c r="S100" s="54">
        <v>12</v>
      </c>
      <c r="T100" s="54">
        <v>12</v>
      </c>
      <c r="U100" s="54">
        <v>12</v>
      </c>
      <c r="V100" s="54">
        <v>13</v>
      </c>
      <c r="W100" s="54">
        <v>13</v>
      </c>
      <c r="X100" s="54">
        <v>16</v>
      </c>
      <c r="Y100" s="54">
        <v>18</v>
      </c>
      <c r="Z100" s="121">
        <v>9</v>
      </c>
      <c r="AA100" s="121">
        <v>9</v>
      </c>
      <c r="AB100" s="54">
        <v>11</v>
      </c>
      <c r="AC100" s="54">
        <v>11</v>
      </c>
      <c r="AD100" s="54">
        <v>25</v>
      </c>
      <c r="AE100" s="54">
        <v>15</v>
      </c>
      <c r="AF100" s="54">
        <v>18</v>
      </c>
      <c r="AG100" s="54">
        <v>30</v>
      </c>
      <c r="AH100" s="121">
        <v>15</v>
      </c>
      <c r="AI100" s="121">
        <v>15</v>
      </c>
      <c r="AJ100" s="121">
        <v>15</v>
      </c>
      <c r="AK100" s="121">
        <v>16</v>
      </c>
      <c r="AL100" s="54">
        <v>11</v>
      </c>
      <c r="AM100" s="54">
        <v>10</v>
      </c>
      <c r="AN100" s="114">
        <v>19</v>
      </c>
      <c r="AO100" s="114">
        <v>23</v>
      </c>
      <c r="AP100" s="54">
        <v>17</v>
      </c>
      <c r="AQ100" s="54">
        <v>14</v>
      </c>
      <c r="AR100" s="54">
        <v>19</v>
      </c>
      <c r="AS100" s="54">
        <v>17</v>
      </c>
      <c r="AT100" s="114">
        <v>36</v>
      </c>
      <c r="AU100" s="114">
        <v>37</v>
      </c>
      <c r="AV100" s="54">
        <v>12</v>
      </c>
      <c r="AW100" s="54">
        <v>12</v>
      </c>
      <c r="AX100" s="54">
        <v>11</v>
      </c>
      <c r="AY100" s="54">
        <v>9</v>
      </c>
      <c r="AZ100" s="114">
        <v>15</v>
      </c>
      <c r="BA100" s="114">
        <v>16</v>
      </c>
      <c r="BB100" s="54">
        <v>8</v>
      </c>
      <c r="BC100" s="54">
        <v>10</v>
      </c>
      <c r="BD100" s="54">
        <v>10</v>
      </c>
      <c r="BE100" s="54">
        <v>8</v>
      </c>
      <c r="BF100" s="54">
        <v>9</v>
      </c>
      <c r="BG100" s="54">
        <v>9</v>
      </c>
      <c r="BH100" s="54">
        <v>12</v>
      </c>
      <c r="BI100" s="114">
        <v>23</v>
      </c>
      <c r="BJ100" s="114">
        <v>23</v>
      </c>
      <c r="BK100" s="54">
        <v>15</v>
      </c>
      <c r="BL100" s="54">
        <v>11</v>
      </c>
      <c r="BM100" s="54">
        <v>12</v>
      </c>
      <c r="BN100" s="54">
        <v>12</v>
      </c>
      <c r="BO100" s="54">
        <v>16</v>
      </c>
      <c r="BP100" s="54">
        <v>8</v>
      </c>
      <c r="BQ100" s="54">
        <v>12</v>
      </c>
      <c r="BR100" s="54">
        <v>23</v>
      </c>
      <c r="BS100" s="54">
        <v>20</v>
      </c>
      <c r="BT100" s="54">
        <v>13</v>
      </c>
      <c r="BU100" s="54">
        <v>12</v>
      </c>
      <c r="BV100" s="54">
        <v>11</v>
      </c>
      <c r="BW100" s="54">
        <v>13</v>
      </c>
      <c r="BX100" s="54">
        <v>11</v>
      </c>
      <c r="BY100" s="54">
        <v>11</v>
      </c>
      <c r="BZ100" s="54">
        <v>12</v>
      </c>
      <c r="CA100" s="54">
        <v>12</v>
      </c>
      <c r="CB100" s="71" t="s">
        <v>0</v>
      </c>
      <c r="CC100" s="71" t="s">
        <v>0</v>
      </c>
      <c r="CD100" s="71" t="s">
        <v>0</v>
      </c>
      <c r="CE100" s="71" t="s">
        <v>0</v>
      </c>
      <c r="CF100" s="71" t="s">
        <v>0</v>
      </c>
      <c r="CG100" s="71" t="s">
        <v>0</v>
      </c>
      <c r="CH100" s="71" t="s">
        <v>0</v>
      </c>
      <c r="CI100" s="71" t="s">
        <v>0</v>
      </c>
      <c r="CJ100" s="71" t="s">
        <v>0</v>
      </c>
      <c r="CK100" s="71" t="s">
        <v>0</v>
      </c>
      <c r="CL100" s="71" t="s">
        <v>0</v>
      </c>
      <c r="CM100" s="71" t="s">
        <v>0</v>
      </c>
      <c r="CN100" s="71" t="s">
        <v>0</v>
      </c>
      <c r="CO100" s="71" t="s">
        <v>0</v>
      </c>
      <c r="CP100" s="71" t="s">
        <v>0</v>
      </c>
      <c r="CQ100" s="71" t="s">
        <v>0</v>
      </c>
      <c r="CR100" s="71" t="s">
        <v>0</v>
      </c>
      <c r="CS100" s="71" t="s">
        <v>0</v>
      </c>
      <c r="CT100" s="71" t="s">
        <v>0</v>
      </c>
      <c r="CU100" s="71" t="s">
        <v>0</v>
      </c>
      <c r="CV100" s="71" t="s">
        <v>0</v>
      </c>
      <c r="CW100" s="71" t="s">
        <v>0</v>
      </c>
      <c r="CX100" s="71" t="s">
        <v>0</v>
      </c>
      <c r="CY100" s="71" t="s">
        <v>0</v>
      </c>
      <c r="CZ100" s="71" t="s">
        <v>0</v>
      </c>
      <c r="DA100" s="71" t="s">
        <v>0</v>
      </c>
      <c r="DB100" s="71" t="s">
        <v>0</v>
      </c>
      <c r="DC100" s="71" t="s">
        <v>0</v>
      </c>
      <c r="DD100" s="71" t="s">
        <v>0</v>
      </c>
      <c r="DE100" s="71" t="s">
        <v>0</v>
      </c>
      <c r="DF100" s="71" t="s">
        <v>0</v>
      </c>
      <c r="DG100" s="71" t="s">
        <v>0</v>
      </c>
      <c r="DH100" s="71" t="s">
        <v>0</v>
      </c>
      <c r="DI100" s="71" t="s">
        <v>0</v>
      </c>
      <c r="DJ100" s="71" t="s">
        <v>0</v>
      </c>
      <c r="DK100" s="71" t="s">
        <v>0</v>
      </c>
      <c r="DL100" s="71" t="s">
        <v>0</v>
      </c>
      <c r="DM100" s="71" t="s">
        <v>0</v>
      </c>
      <c r="DN100" s="71" t="s">
        <v>0</v>
      </c>
      <c r="DO100" s="71" t="s">
        <v>0</v>
      </c>
      <c r="DP100" s="71" t="s">
        <v>0</v>
      </c>
      <c r="DQ100" s="71" t="s">
        <v>0</v>
      </c>
      <c r="DR100" s="71" t="s">
        <v>0</v>
      </c>
      <c r="DS100" s="71" t="s">
        <v>0</v>
      </c>
      <c r="DT100" s="144">
        <f>(2.71828^(-492.8857+59.0795*K100+7.224*L100))/(1+(2.71828^(-492.8857+59.0795*K100+7.224*L100)))</f>
        <v>0.99936343995793653</v>
      </c>
      <c r="DU100" s="40">
        <f>COUNTIF($M100,"=13")+COUNTIF($N100,"=21")+COUNTIF($O100,"=14")+COUNTIF($P100,"=11")+COUNTIF($Q100,"=11")+COUNTIF($R100,"=14")+COUNTIF($S100,"=12")+COUNTIF($T100,"=12")+COUNTIF($U100,"=12")+COUNTIF($V100,"=13")+COUNTIF($W100,"=13")+COUNTIF($X100,"=16")</f>
        <v>11</v>
      </c>
      <c r="DV100" s="40">
        <f>COUNTIF($Y100,"=17")+COUNTIF($Z100,"=9")+COUNTIF($AA100,"=9")+COUNTIF($AB100,"=11")+COUNTIF($AC100,"=11")+COUNTIF($AD100,"=25")+COUNTIF($AE100,"=15")+COUNTIF($AF100,"=19")+COUNTIF($AG100,"=30")+COUNTIF($AH100,"=15")+COUNTIF($AI100,"=15")+COUNTIF($AJ100,"=16")+COUNTIF($AK100,"=17")</f>
        <v>9</v>
      </c>
      <c r="DW100" s="40">
        <f>COUNTIF($AL100,"=11")+COUNTIF($AM100,"=11")+COUNTIF($AN100,"=22")+COUNTIF($AO100,"=23")+COUNTIF($AP100,"=17")+COUNTIF($AQ100,"=14")+COUNTIF($AR100,"=19")+COUNTIF($AS100,"=17")+COUNTIF($AV100,"=12")+COUNTIF($AW100,"=12")</f>
        <v>8</v>
      </c>
      <c r="DX100" s="40">
        <f>COUNTIF($AX100,"=11")+COUNTIF($AY100,"=9")+COUNTIF($AZ100,"=15")+COUNTIF($BA100,"=16")+COUNTIF($BB100,"=8")+COUNTIF($BC100,"=10")+COUNTIF($BD100,"=10")+COUNTIF($BE100,"=8")+COUNTIF($BF100,"=10")+COUNTIF($BG100,"=10")</f>
        <v>8</v>
      </c>
      <c r="DY100" s="40">
        <f>COUNTIF($BH100,"=12")+COUNTIF($BI100,"=23")+COUNTIF($BJ100,"=23")+COUNTIF($BK100,"=15")+COUNTIF($BL100,"=10")+COUNTIF($BM100,"=12")+COUNTIF($BN100,"=12")+COUNTIF($BO100,"=16")+COUNTIF($BP100,"=8")+COUNTIF($BQ100,"=12")+COUNTIF($BR100,"=22")+COUNTIF($BS100,"=20")+COUNTIF($BT100,"=13")</f>
        <v>11</v>
      </c>
      <c r="DZ100" s="40">
        <f>COUNTIF($BU100,"=12")+COUNTIF($BV100,"=11")+COUNTIF($BW100,"=13")+COUNTIF($BX100,"=10")+COUNTIF($BY100,"=11")+COUNTIF($BZ100,"=12")+COUNTIF($CA100,"=12")</f>
        <v>6</v>
      </c>
      <c r="EA100" s="2" t="s">
        <v>143</v>
      </c>
      <c r="EB100" s="2" t="s">
        <v>476</v>
      </c>
      <c r="EC100" s="51"/>
      <c r="ED100" s="52"/>
    </row>
    <row r="101" spans="1:134" s="13" customFormat="1" ht="15.95" customHeight="1" x14ac:dyDescent="0.25">
      <c r="A101" s="20">
        <v>887861</v>
      </c>
      <c r="B101" s="35" t="s">
        <v>46</v>
      </c>
      <c r="C101" s="2" t="s">
        <v>166</v>
      </c>
      <c r="D101" s="99" t="s">
        <v>31</v>
      </c>
      <c r="E101" s="2" t="s">
        <v>5</v>
      </c>
      <c r="F101" s="2" t="s">
        <v>46</v>
      </c>
      <c r="G101" s="98">
        <v>43739</v>
      </c>
      <c r="H101" s="53" t="s">
        <v>789</v>
      </c>
      <c r="I101" s="20" t="s">
        <v>286</v>
      </c>
      <c r="J101" s="20" t="s">
        <v>797</v>
      </c>
      <c r="K101" s="158">
        <f>+COUNTIF($N101,"&lt;=21")+COUNTIF($AA101,"&lt;=9")+COUNTIF($AJ101,"&lt;=16")+COUNTIF($AN101,"&gt;=22")+COUNTIF($AP101,"&gt;=17")+COUNTIF($AQ101,"&lt;=14")+COUNTIF($AR101,"&gt;=19")+COUNTIF($BK101,"&lt;=15")+COUNTIF($BO101,"&gt;=16")+COUNTIF($BX101,"&lt;=10")</f>
        <v>7</v>
      </c>
      <c r="L101" s="106">
        <f>65-(+DU101+DV101+DW101+DX101+DY101+DZ101)</f>
        <v>12</v>
      </c>
      <c r="M101" s="113">
        <v>14</v>
      </c>
      <c r="N101" s="113">
        <v>25</v>
      </c>
      <c r="O101" s="113">
        <v>14</v>
      </c>
      <c r="P101" s="113">
        <v>11</v>
      </c>
      <c r="Q101" s="114">
        <v>11</v>
      </c>
      <c r="R101" s="114">
        <v>14</v>
      </c>
      <c r="S101" s="113">
        <v>12</v>
      </c>
      <c r="T101" s="113">
        <v>12</v>
      </c>
      <c r="U101" s="113">
        <v>13</v>
      </c>
      <c r="V101" s="113">
        <v>12</v>
      </c>
      <c r="W101" s="113">
        <v>13</v>
      </c>
      <c r="X101" s="113">
        <v>17</v>
      </c>
      <c r="Y101" s="113">
        <v>17</v>
      </c>
      <c r="Z101" s="121">
        <v>9</v>
      </c>
      <c r="AA101" s="121">
        <v>9</v>
      </c>
      <c r="AB101" s="113">
        <v>11</v>
      </c>
      <c r="AC101" s="113">
        <v>11</v>
      </c>
      <c r="AD101" s="113">
        <v>25</v>
      </c>
      <c r="AE101" s="113">
        <v>15</v>
      </c>
      <c r="AF101" s="113">
        <v>19</v>
      </c>
      <c r="AG101" s="113">
        <v>27</v>
      </c>
      <c r="AH101" s="121">
        <v>15</v>
      </c>
      <c r="AI101" s="121">
        <v>15</v>
      </c>
      <c r="AJ101" s="121">
        <v>16</v>
      </c>
      <c r="AK101" s="121">
        <v>17</v>
      </c>
      <c r="AL101" s="113">
        <v>12</v>
      </c>
      <c r="AM101" s="113">
        <v>11</v>
      </c>
      <c r="AN101" s="114">
        <v>19</v>
      </c>
      <c r="AO101" s="114">
        <v>23</v>
      </c>
      <c r="AP101" s="113">
        <v>17</v>
      </c>
      <c r="AQ101" s="113">
        <v>14</v>
      </c>
      <c r="AR101" s="113">
        <v>20</v>
      </c>
      <c r="AS101" s="113">
        <v>17</v>
      </c>
      <c r="AT101" s="114">
        <v>37</v>
      </c>
      <c r="AU101" s="121">
        <v>37</v>
      </c>
      <c r="AV101" s="113">
        <v>11</v>
      </c>
      <c r="AW101" s="113">
        <v>12</v>
      </c>
      <c r="AX101" s="113">
        <v>11</v>
      </c>
      <c r="AY101" s="113">
        <v>9</v>
      </c>
      <c r="AZ101" s="114">
        <v>15</v>
      </c>
      <c r="BA101" s="114">
        <v>16</v>
      </c>
      <c r="BB101" s="113">
        <v>8</v>
      </c>
      <c r="BC101" s="113">
        <v>10</v>
      </c>
      <c r="BD101" s="113">
        <v>10</v>
      </c>
      <c r="BE101" s="113">
        <v>8</v>
      </c>
      <c r="BF101" s="113">
        <v>10</v>
      </c>
      <c r="BG101" s="113">
        <v>10</v>
      </c>
      <c r="BH101" s="113">
        <v>12</v>
      </c>
      <c r="BI101" s="114">
        <v>23</v>
      </c>
      <c r="BJ101" s="114">
        <v>23</v>
      </c>
      <c r="BK101" s="113">
        <v>16</v>
      </c>
      <c r="BL101" s="113">
        <v>10</v>
      </c>
      <c r="BM101" s="113">
        <v>12</v>
      </c>
      <c r="BN101" s="113">
        <v>12</v>
      </c>
      <c r="BO101" s="113">
        <v>16</v>
      </c>
      <c r="BP101" s="113">
        <v>8</v>
      </c>
      <c r="BQ101" s="113">
        <v>13</v>
      </c>
      <c r="BR101" s="113">
        <v>22</v>
      </c>
      <c r="BS101" s="113">
        <v>20</v>
      </c>
      <c r="BT101" s="113">
        <v>13</v>
      </c>
      <c r="BU101" s="113">
        <v>12</v>
      </c>
      <c r="BV101" s="113">
        <v>11</v>
      </c>
      <c r="BW101" s="113">
        <v>13</v>
      </c>
      <c r="BX101" s="113">
        <v>10</v>
      </c>
      <c r="BY101" s="113">
        <v>11</v>
      </c>
      <c r="BZ101" s="113">
        <v>12</v>
      </c>
      <c r="CA101" s="113">
        <v>12</v>
      </c>
      <c r="CB101" s="71" t="s">
        <v>0</v>
      </c>
      <c r="CC101" s="71" t="s">
        <v>0</v>
      </c>
      <c r="CD101" s="71" t="s">
        <v>0</v>
      </c>
      <c r="CE101" s="71" t="s">
        <v>0</v>
      </c>
      <c r="CF101" s="71" t="s">
        <v>0</v>
      </c>
      <c r="CG101" s="71" t="s">
        <v>0</v>
      </c>
      <c r="CH101" s="71" t="s">
        <v>0</v>
      </c>
      <c r="CI101" s="71" t="s">
        <v>0</v>
      </c>
      <c r="CJ101" s="71" t="s">
        <v>0</v>
      </c>
      <c r="CK101" s="71" t="s">
        <v>0</v>
      </c>
      <c r="CL101" s="71" t="s">
        <v>0</v>
      </c>
      <c r="CM101" s="71" t="s">
        <v>0</v>
      </c>
      <c r="CN101" s="71" t="s">
        <v>0</v>
      </c>
      <c r="CO101" s="71" t="s">
        <v>0</v>
      </c>
      <c r="CP101" s="71" t="s">
        <v>0</v>
      </c>
      <c r="CQ101" s="71" t="s">
        <v>0</v>
      </c>
      <c r="CR101" s="71" t="s">
        <v>0</v>
      </c>
      <c r="CS101" s="71" t="s">
        <v>0</v>
      </c>
      <c r="CT101" s="71" t="s">
        <v>0</v>
      </c>
      <c r="CU101" s="71" t="s">
        <v>0</v>
      </c>
      <c r="CV101" s="71" t="s">
        <v>0</v>
      </c>
      <c r="CW101" s="71" t="s">
        <v>0</v>
      </c>
      <c r="CX101" s="71" t="s">
        <v>0</v>
      </c>
      <c r="CY101" s="71" t="s">
        <v>0</v>
      </c>
      <c r="CZ101" s="71" t="s">
        <v>0</v>
      </c>
      <c r="DA101" s="71" t="s">
        <v>0</v>
      </c>
      <c r="DB101" s="71" t="s">
        <v>0</v>
      </c>
      <c r="DC101" s="71" t="s">
        <v>0</v>
      </c>
      <c r="DD101" s="71" t="s">
        <v>0</v>
      </c>
      <c r="DE101" s="71" t="s">
        <v>0</v>
      </c>
      <c r="DF101" s="71" t="s">
        <v>0</v>
      </c>
      <c r="DG101" s="71" t="s">
        <v>0</v>
      </c>
      <c r="DH101" s="71" t="s">
        <v>0</v>
      </c>
      <c r="DI101" s="71" t="s">
        <v>0</v>
      </c>
      <c r="DJ101" s="71" t="s">
        <v>0</v>
      </c>
      <c r="DK101" s="71" t="s">
        <v>0</v>
      </c>
      <c r="DL101" s="71" t="s">
        <v>0</v>
      </c>
      <c r="DM101" s="71" t="s">
        <v>0</v>
      </c>
      <c r="DN101" s="71" t="s">
        <v>0</v>
      </c>
      <c r="DO101" s="71" t="s">
        <v>0</v>
      </c>
      <c r="DP101" s="71" t="s">
        <v>0</v>
      </c>
      <c r="DQ101" s="71" t="s">
        <v>0</v>
      </c>
      <c r="DR101" s="71" t="s">
        <v>0</v>
      </c>
      <c r="DS101" s="71" t="s">
        <v>0</v>
      </c>
      <c r="DT101" s="144">
        <f>(2.71828^(-492.8857+59.0795*K101+7.224*L101))/(1+(2.71828^(-492.8857+59.0795*K101+7.224*L101)))</f>
        <v>0.99936343995793653</v>
      </c>
      <c r="DU101" s="40">
        <f>COUNTIF($M101,"=13")+COUNTIF($N101,"=21")+COUNTIF($O101,"=14")+COUNTIF($P101,"=11")+COUNTIF($Q101,"=11")+COUNTIF($R101,"=14")+COUNTIF($S101,"=12")+COUNTIF($T101,"=12")+COUNTIF($U101,"=12")+COUNTIF($V101,"=13")+COUNTIF($W101,"=13")+COUNTIF($X101,"=16")</f>
        <v>7</v>
      </c>
      <c r="DV101" s="40">
        <f>COUNTIF($Y101,"=17")+COUNTIF($Z101,"=9")+COUNTIF($AA101,"=9")+COUNTIF($AB101,"=11")+COUNTIF($AC101,"=11")+COUNTIF($AD101,"=25")+COUNTIF($AE101,"=15")+COUNTIF($AF101,"=19")+COUNTIF($AG101,"=30")+COUNTIF($AH101,"=15")+COUNTIF($AI101,"=15")+COUNTIF($AJ101,"=16")+COUNTIF($AK101,"=17")</f>
        <v>12</v>
      </c>
      <c r="DW101" s="40">
        <f>COUNTIF($AL101,"=11")+COUNTIF($AM101,"=11")+COUNTIF($AN101,"=22")+COUNTIF($AO101,"=23")+COUNTIF($AP101,"=17")+COUNTIF($AQ101,"=14")+COUNTIF($AR101,"=19")+COUNTIF($AS101,"=17")+COUNTIF($AV101,"=12")+COUNTIF($AW101,"=12")</f>
        <v>6</v>
      </c>
      <c r="DX101" s="40">
        <f>COUNTIF($AX101,"=11")+COUNTIF($AY101,"=9")+COUNTIF($AZ101,"=15")+COUNTIF($BA101,"=16")+COUNTIF($BB101,"=8")+COUNTIF($BC101,"=10")+COUNTIF($BD101,"=10")+COUNTIF($BE101,"=8")+COUNTIF($BF101,"=10")+COUNTIF($BG101,"=10")</f>
        <v>10</v>
      </c>
      <c r="DY101" s="40">
        <f>COUNTIF($BH101,"=12")+COUNTIF($BI101,"=23")+COUNTIF($BJ101,"=23")+COUNTIF($BK101,"=15")+COUNTIF($BL101,"=10")+COUNTIF($BM101,"=12")+COUNTIF($BN101,"=12")+COUNTIF($BO101,"=16")+COUNTIF($BP101,"=8")+COUNTIF($BQ101,"=12")+COUNTIF($BR101,"=22")+COUNTIF($BS101,"=20")+COUNTIF($BT101,"=13")</f>
        <v>11</v>
      </c>
      <c r="DZ101" s="40">
        <f>COUNTIF($BU101,"=12")+COUNTIF($BV101,"=11")+COUNTIF($BW101,"=13")+COUNTIF($BX101,"=10")+COUNTIF($BY101,"=11")+COUNTIF($BZ101,"=12")+COUNTIF($CA101,"=12")</f>
        <v>7</v>
      </c>
      <c r="EA101" s="2" t="s">
        <v>0</v>
      </c>
      <c r="EB101" s="2" t="s">
        <v>295</v>
      </c>
      <c r="EC101" s="51"/>
      <c r="ED101" s="5"/>
    </row>
    <row r="102" spans="1:134" s="52" customFormat="1" x14ac:dyDescent="0.25">
      <c r="A102" s="95"/>
      <c r="D102" s="74"/>
      <c r="E102" s="2"/>
      <c r="F102" s="2"/>
      <c r="G102" s="6"/>
      <c r="H102" s="20"/>
      <c r="I102" s="20"/>
      <c r="J102" s="6"/>
      <c r="K102" s="20"/>
      <c r="L102" s="20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51"/>
      <c r="DV102" s="51"/>
      <c r="DW102" s="51"/>
      <c r="DX102" s="51"/>
      <c r="DY102" s="51"/>
      <c r="DZ102" s="51"/>
    </row>
    <row r="103" spans="1:134" s="13" customFormat="1" ht="15.95" customHeight="1" x14ac:dyDescent="0.25">
      <c r="A103" s="20">
        <v>359222</v>
      </c>
      <c r="B103" s="35" t="s">
        <v>46</v>
      </c>
      <c r="C103" s="20" t="s">
        <v>290</v>
      </c>
      <c r="D103" s="116" t="s">
        <v>291</v>
      </c>
      <c r="E103" s="26" t="s">
        <v>111</v>
      </c>
      <c r="F103" s="20" t="s">
        <v>46</v>
      </c>
      <c r="G103" s="98">
        <v>43739</v>
      </c>
      <c r="H103" s="53">
        <v>0</v>
      </c>
      <c r="I103" s="2" t="s">
        <v>285</v>
      </c>
      <c r="J103" s="20" t="s">
        <v>284</v>
      </c>
      <c r="K103" s="173">
        <f>+COUNTIF($N103,"&lt;=21")+COUNTIF($AA103,"&lt;=9")+COUNTIF($AJ103,"&lt;=16")+COUNTIF($AN103,"&gt;=22")+COUNTIF($AP103,"&gt;=17")+COUNTIF($AQ103,"&lt;=14")+COUNTIF($AR103,"&gt;=19")+COUNTIF($BK103,"&lt;=15")+COUNTIF($BO103,"&gt;=16")+COUNTIF($BX103,"&lt;=10")</f>
        <v>7</v>
      </c>
      <c r="L103" s="171">
        <f>65-(+DU103+DV103+DW103+DX103+DY103+DZ103)</f>
        <v>10</v>
      </c>
      <c r="M103" s="163">
        <v>14</v>
      </c>
      <c r="N103" s="163">
        <v>25</v>
      </c>
      <c r="O103" s="113">
        <v>14</v>
      </c>
      <c r="P103" s="113">
        <v>11</v>
      </c>
      <c r="Q103" s="114">
        <v>11</v>
      </c>
      <c r="R103" s="114">
        <v>14</v>
      </c>
      <c r="S103" s="113">
        <v>12</v>
      </c>
      <c r="T103" s="113">
        <v>12</v>
      </c>
      <c r="U103" s="104">
        <v>13</v>
      </c>
      <c r="V103" s="113">
        <v>13</v>
      </c>
      <c r="W103" s="113">
        <v>13</v>
      </c>
      <c r="X103" s="164">
        <v>19</v>
      </c>
      <c r="Y103" s="113">
        <v>17</v>
      </c>
      <c r="Z103" s="121">
        <v>9</v>
      </c>
      <c r="AA103" s="125">
        <v>9</v>
      </c>
      <c r="AB103" s="113">
        <v>11</v>
      </c>
      <c r="AC103" s="113">
        <v>11</v>
      </c>
      <c r="AD103" s="113">
        <v>25</v>
      </c>
      <c r="AE103" s="113">
        <v>15</v>
      </c>
      <c r="AF103" s="113">
        <v>19</v>
      </c>
      <c r="AG103" s="166">
        <v>27</v>
      </c>
      <c r="AH103" s="121">
        <v>15</v>
      </c>
      <c r="AI103" s="121">
        <v>15</v>
      </c>
      <c r="AJ103" s="125">
        <v>16</v>
      </c>
      <c r="AK103" s="121">
        <v>17</v>
      </c>
      <c r="AL103" s="113">
        <v>12</v>
      </c>
      <c r="AM103" s="113">
        <v>11</v>
      </c>
      <c r="AN103" s="114">
        <v>19</v>
      </c>
      <c r="AO103" s="114">
        <v>23</v>
      </c>
      <c r="AP103" s="106">
        <v>17</v>
      </c>
      <c r="AQ103" s="101">
        <v>14</v>
      </c>
      <c r="AR103" s="104">
        <v>19</v>
      </c>
      <c r="AS103" s="113">
        <v>17</v>
      </c>
      <c r="AT103" s="121">
        <v>36</v>
      </c>
      <c r="AU103" s="121">
        <v>37</v>
      </c>
      <c r="AV103" s="159">
        <v>11</v>
      </c>
      <c r="AW103" s="113">
        <v>12</v>
      </c>
      <c r="AX103" s="113">
        <v>11</v>
      </c>
      <c r="AY103" s="113">
        <v>9</v>
      </c>
      <c r="AZ103" s="114">
        <v>15</v>
      </c>
      <c r="BA103" s="114">
        <v>16</v>
      </c>
      <c r="BB103" s="113">
        <v>8</v>
      </c>
      <c r="BC103" s="113">
        <v>10</v>
      </c>
      <c r="BD103" s="113">
        <v>10</v>
      </c>
      <c r="BE103" s="113">
        <v>8</v>
      </c>
      <c r="BF103" s="113">
        <v>10</v>
      </c>
      <c r="BG103" s="113">
        <v>10</v>
      </c>
      <c r="BH103" s="113">
        <v>12</v>
      </c>
      <c r="BI103" s="114">
        <v>23</v>
      </c>
      <c r="BJ103" s="114">
        <v>23</v>
      </c>
      <c r="BK103" s="113">
        <v>16</v>
      </c>
      <c r="BL103" s="113">
        <v>10</v>
      </c>
      <c r="BM103" s="113">
        <v>12</v>
      </c>
      <c r="BN103" s="113">
        <v>12</v>
      </c>
      <c r="BO103" s="113">
        <v>16</v>
      </c>
      <c r="BP103" s="113">
        <v>8</v>
      </c>
      <c r="BQ103" s="104">
        <v>13</v>
      </c>
      <c r="BR103" s="113">
        <v>22</v>
      </c>
      <c r="BS103" s="113">
        <v>20</v>
      </c>
      <c r="BT103" s="113">
        <v>13</v>
      </c>
      <c r="BU103" s="113">
        <v>12</v>
      </c>
      <c r="BV103" s="113">
        <v>11</v>
      </c>
      <c r="BW103" s="113">
        <v>13</v>
      </c>
      <c r="BX103" s="101">
        <v>10</v>
      </c>
      <c r="BY103" s="113">
        <v>11</v>
      </c>
      <c r="BZ103" s="113">
        <v>12</v>
      </c>
      <c r="CA103" s="113">
        <v>12</v>
      </c>
      <c r="CB103" s="71">
        <v>39</v>
      </c>
      <c r="CC103" s="71">
        <v>15</v>
      </c>
      <c r="CD103" s="71">
        <v>9</v>
      </c>
      <c r="CE103" s="71">
        <v>16</v>
      </c>
      <c r="CF103" s="71">
        <v>12</v>
      </c>
      <c r="CG103" s="71">
        <v>26</v>
      </c>
      <c r="CH103" s="71">
        <v>26</v>
      </c>
      <c r="CI103" s="71">
        <v>19</v>
      </c>
      <c r="CJ103" s="71">
        <v>12</v>
      </c>
      <c r="CK103" s="71">
        <v>10</v>
      </c>
      <c r="CL103" s="71">
        <v>12</v>
      </c>
      <c r="CM103" s="71">
        <v>12</v>
      </c>
      <c r="CN103" s="71">
        <v>10</v>
      </c>
      <c r="CO103" s="71">
        <v>9</v>
      </c>
      <c r="CP103" s="71">
        <v>12</v>
      </c>
      <c r="CQ103" s="71">
        <v>12</v>
      </c>
      <c r="CR103" s="71">
        <v>10</v>
      </c>
      <c r="CS103" s="71">
        <v>11</v>
      </c>
      <c r="CT103" s="71">
        <v>11</v>
      </c>
      <c r="CU103" s="71">
        <v>30</v>
      </c>
      <c r="CV103" s="71">
        <v>12</v>
      </c>
      <c r="CW103" s="71">
        <v>14</v>
      </c>
      <c r="CX103" s="71">
        <v>24</v>
      </c>
      <c r="CY103" s="71">
        <v>13</v>
      </c>
      <c r="CZ103" s="71">
        <v>10</v>
      </c>
      <c r="DA103" s="71">
        <v>11</v>
      </c>
      <c r="DB103" s="71">
        <v>21</v>
      </c>
      <c r="DC103" s="71">
        <v>15</v>
      </c>
      <c r="DD103" s="71">
        <v>19</v>
      </c>
      <c r="DE103" s="71">
        <v>12</v>
      </c>
      <c r="DF103" s="71">
        <v>24</v>
      </c>
      <c r="DG103" s="71">
        <v>17</v>
      </c>
      <c r="DH103" s="71">
        <v>12</v>
      </c>
      <c r="DI103" s="71">
        <v>15</v>
      </c>
      <c r="DJ103" s="71">
        <v>24</v>
      </c>
      <c r="DK103" s="71">
        <v>12</v>
      </c>
      <c r="DL103" s="71">
        <v>23</v>
      </c>
      <c r="DM103" s="71">
        <v>18</v>
      </c>
      <c r="DN103" s="71">
        <v>11</v>
      </c>
      <c r="DO103" s="71">
        <v>14</v>
      </c>
      <c r="DP103" s="71">
        <v>17</v>
      </c>
      <c r="DQ103" s="71">
        <v>9</v>
      </c>
      <c r="DR103" s="71">
        <v>13</v>
      </c>
      <c r="DS103" s="71">
        <v>11</v>
      </c>
      <c r="DT103" s="144">
        <f>(2.71828^(-492.8857+59.0795*K103+7.224*L103))/(1+(2.71828^(-492.8857+59.0795*K103+7.224*L103)))</f>
        <v>8.3337323733863984E-4</v>
      </c>
      <c r="DU103" s="40">
        <f>COUNTIF($M103,"=13")+COUNTIF($N103,"=21")+COUNTIF($O103,"=14")+COUNTIF($P103,"=11")+COUNTIF($Q103,"=11")+COUNTIF($R103,"=14")+COUNTIF($S103,"=12")+COUNTIF($T103,"=12")+COUNTIF($U103,"=12")+COUNTIF($V103,"=13")+COUNTIF($W103,"=13")+COUNTIF($X103,"=16")</f>
        <v>8</v>
      </c>
      <c r="DV103" s="40">
        <f>COUNTIF($Y103,"=17")+COUNTIF($Z103,"=9")+COUNTIF($AA103,"=9")+COUNTIF($AB103,"=11")+COUNTIF($AC103,"=11")+COUNTIF($AD103,"=25")+COUNTIF($AE103,"=15")+COUNTIF($AF103,"=19")+COUNTIF($AG103,"=30")+COUNTIF($AH103,"=15")+COUNTIF($AI103,"=15")+COUNTIF($AJ103,"=16")+COUNTIF($AK103,"=17")</f>
        <v>12</v>
      </c>
      <c r="DW103" s="40">
        <f>COUNTIF($AL103,"=11")+COUNTIF($AM103,"=11")+COUNTIF($AN103,"=22")+COUNTIF($AO103,"=23")+COUNTIF($AP103,"=17")+COUNTIF($AQ103,"=14")+COUNTIF($AR103,"=19")+COUNTIF($AS103,"=17")+COUNTIF($AV103,"=12")+COUNTIF($AW103,"=12")</f>
        <v>7</v>
      </c>
      <c r="DX103" s="40">
        <f>COUNTIF($AX103,"=11")+COUNTIF($AY103,"=9")+COUNTIF($AZ103,"=15")+COUNTIF($BA103,"=16")+COUNTIF($BB103,"=8")+COUNTIF($BC103,"=10")+COUNTIF($BD103,"=10")+COUNTIF($BE103,"=8")+COUNTIF($BF103,"=10")+COUNTIF($BG103,"=10")</f>
        <v>10</v>
      </c>
      <c r="DY103" s="40">
        <f>COUNTIF($BH103,"=12")+COUNTIF($BI103,"=23")+COUNTIF($BJ103,"=23")+COUNTIF($BK103,"=15")+COUNTIF($BL103,"=10")+COUNTIF($BM103,"=12")+COUNTIF($BN103,"=12")+COUNTIF($BO103,"=16")+COUNTIF($BP103,"=8")+COUNTIF($BQ103,"=12")+COUNTIF($BR103,"=22")+COUNTIF($BS103,"=20")+COUNTIF($BT103,"=13")</f>
        <v>11</v>
      </c>
      <c r="DZ103" s="40">
        <f>COUNTIF($BU103,"=12")+COUNTIF($BV103,"=11")+COUNTIF($BW103,"=13")+COUNTIF($BX103,"=10")+COUNTIF($BY103,"=11")+COUNTIF($BZ103,"=12")+COUNTIF($CA103,"=12")</f>
        <v>7</v>
      </c>
      <c r="EA103" s="2" t="s">
        <v>0</v>
      </c>
      <c r="EB103" s="20" t="s">
        <v>294</v>
      </c>
      <c r="EC103" s="51"/>
      <c r="ED103" s="34"/>
    </row>
    <row r="104" spans="1:134" s="13" customFormat="1" ht="15.95" customHeight="1" x14ac:dyDescent="0.25">
      <c r="A104" s="20" t="s">
        <v>255</v>
      </c>
      <c r="B104" s="17" t="s">
        <v>162</v>
      </c>
      <c r="C104" s="20" t="s">
        <v>459</v>
      </c>
      <c r="D104" s="119" t="s">
        <v>752</v>
      </c>
      <c r="E104" s="20" t="s">
        <v>12</v>
      </c>
      <c r="F104" s="20" t="s">
        <v>460</v>
      </c>
      <c r="G104" s="98">
        <v>43739</v>
      </c>
      <c r="H104" s="53">
        <v>0</v>
      </c>
      <c r="I104" s="2" t="s">
        <v>285</v>
      </c>
      <c r="J104" s="20" t="s">
        <v>284</v>
      </c>
      <c r="K104" s="123">
        <f>+COUNTIF($N104,"&lt;=21")+COUNTIF($AA104,"&lt;=9")+COUNTIF($AJ104,"&lt;=16")+COUNTIF($AN104,"&gt;=22")+COUNTIF($AP104,"&gt;=17")+COUNTIF($AQ104,"&lt;=14")+COUNTIF($AR104,"&gt;=19")+COUNTIF($BK104,"&lt;=15")+COUNTIF($BO104,"&gt;=16")+COUNTIF($BX104,"&lt;=10")</f>
        <v>6</v>
      </c>
      <c r="L104" s="124">
        <f>65-(+DU104+DV104+DW104+DX104+DY104+DZ104)</f>
        <v>8</v>
      </c>
      <c r="M104" s="113">
        <v>13</v>
      </c>
      <c r="N104" s="113">
        <v>24</v>
      </c>
      <c r="O104" s="113">
        <v>14</v>
      </c>
      <c r="P104" s="113">
        <v>10</v>
      </c>
      <c r="Q104" s="114">
        <v>11</v>
      </c>
      <c r="R104" s="114">
        <v>14</v>
      </c>
      <c r="S104" s="113">
        <v>12</v>
      </c>
      <c r="T104" s="113">
        <v>12</v>
      </c>
      <c r="U104" s="113">
        <v>12</v>
      </c>
      <c r="V104" s="113">
        <v>13</v>
      </c>
      <c r="W104" s="113">
        <v>13</v>
      </c>
      <c r="X104" s="113">
        <v>16</v>
      </c>
      <c r="Y104" s="113">
        <v>18</v>
      </c>
      <c r="Z104" s="121">
        <v>9</v>
      </c>
      <c r="AA104" s="121">
        <v>10</v>
      </c>
      <c r="AB104" s="113">
        <v>11</v>
      </c>
      <c r="AC104" s="113">
        <v>11</v>
      </c>
      <c r="AD104" s="113">
        <v>26</v>
      </c>
      <c r="AE104" s="113">
        <v>15</v>
      </c>
      <c r="AF104" s="113">
        <v>19</v>
      </c>
      <c r="AG104" s="113">
        <v>30</v>
      </c>
      <c r="AH104" s="114">
        <v>15</v>
      </c>
      <c r="AI104" s="121">
        <v>15</v>
      </c>
      <c r="AJ104" s="121">
        <v>16</v>
      </c>
      <c r="AK104" s="121">
        <v>17</v>
      </c>
      <c r="AL104" s="113">
        <v>11</v>
      </c>
      <c r="AM104" s="113">
        <v>11</v>
      </c>
      <c r="AN104" s="114">
        <v>19</v>
      </c>
      <c r="AO104" s="114">
        <v>23</v>
      </c>
      <c r="AP104" s="113">
        <v>16</v>
      </c>
      <c r="AQ104" s="113">
        <v>14</v>
      </c>
      <c r="AR104" s="113">
        <v>19</v>
      </c>
      <c r="AS104" s="113">
        <v>20</v>
      </c>
      <c r="AT104" s="121">
        <v>38</v>
      </c>
      <c r="AU104" s="121">
        <v>39</v>
      </c>
      <c r="AV104" s="113">
        <v>12</v>
      </c>
      <c r="AW104" s="113">
        <v>12</v>
      </c>
      <c r="AX104" s="113">
        <v>11</v>
      </c>
      <c r="AY104" s="113">
        <v>9</v>
      </c>
      <c r="AZ104" s="114">
        <v>15</v>
      </c>
      <c r="BA104" s="114">
        <v>16</v>
      </c>
      <c r="BB104" s="113">
        <v>8</v>
      </c>
      <c r="BC104" s="113">
        <v>10</v>
      </c>
      <c r="BD104" s="113">
        <v>10</v>
      </c>
      <c r="BE104" s="113">
        <v>8</v>
      </c>
      <c r="BF104" s="113">
        <v>10</v>
      </c>
      <c r="BG104" s="113">
        <v>10</v>
      </c>
      <c r="BH104" s="113">
        <v>12</v>
      </c>
      <c r="BI104" s="114">
        <v>23</v>
      </c>
      <c r="BJ104" s="114">
        <v>23</v>
      </c>
      <c r="BK104" s="113">
        <v>15</v>
      </c>
      <c r="BL104" s="113">
        <v>10</v>
      </c>
      <c r="BM104" s="113">
        <v>12</v>
      </c>
      <c r="BN104" s="113">
        <v>12</v>
      </c>
      <c r="BO104" s="113">
        <v>16</v>
      </c>
      <c r="BP104" s="113">
        <v>8</v>
      </c>
      <c r="BQ104" s="113">
        <v>12</v>
      </c>
      <c r="BR104" s="113">
        <v>22</v>
      </c>
      <c r="BS104" s="113">
        <v>20</v>
      </c>
      <c r="BT104" s="113">
        <v>13</v>
      </c>
      <c r="BU104" s="113">
        <v>12</v>
      </c>
      <c r="BV104" s="113">
        <v>11</v>
      </c>
      <c r="BW104" s="113">
        <v>13</v>
      </c>
      <c r="BX104" s="113">
        <v>10</v>
      </c>
      <c r="BY104" s="113">
        <v>11</v>
      </c>
      <c r="BZ104" s="113">
        <v>12</v>
      </c>
      <c r="CA104" s="113">
        <v>12</v>
      </c>
      <c r="CB104" s="71">
        <v>33</v>
      </c>
      <c r="CC104" s="71">
        <v>15</v>
      </c>
      <c r="CD104" s="71">
        <v>9</v>
      </c>
      <c r="CE104" s="71">
        <v>16</v>
      </c>
      <c r="CF104" s="71">
        <v>11</v>
      </c>
      <c r="CG104" s="71">
        <v>25</v>
      </c>
      <c r="CH104" s="71">
        <v>25</v>
      </c>
      <c r="CI104" s="71">
        <v>19</v>
      </c>
      <c r="CJ104" s="71">
        <v>12</v>
      </c>
      <c r="CK104" s="71">
        <v>11</v>
      </c>
      <c r="CL104" s="71">
        <v>13</v>
      </c>
      <c r="CM104" s="71">
        <v>12</v>
      </c>
      <c r="CN104" s="71">
        <v>12</v>
      </c>
      <c r="CO104" s="71">
        <v>9</v>
      </c>
      <c r="CP104" s="71">
        <v>12</v>
      </c>
      <c r="CQ104" s="71">
        <v>12</v>
      </c>
      <c r="CR104" s="71">
        <v>9</v>
      </c>
      <c r="CS104" s="71">
        <v>11</v>
      </c>
      <c r="CT104" s="71">
        <v>11</v>
      </c>
      <c r="CU104" s="71">
        <v>30</v>
      </c>
      <c r="CV104" s="71">
        <v>12</v>
      </c>
      <c r="CW104" s="71">
        <v>13</v>
      </c>
      <c r="CX104" s="71">
        <v>24</v>
      </c>
      <c r="CY104" s="71">
        <v>14</v>
      </c>
      <c r="CZ104" s="71">
        <v>10</v>
      </c>
      <c r="DA104" s="71">
        <v>11</v>
      </c>
      <c r="DB104" s="71">
        <v>23</v>
      </c>
      <c r="DC104" s="71">
        <v>15</v>
      </c>
      <c r="DD104" s="71">
        <v>19</v>
      </c>
      <c r="DE104" s="71">
        <v>13</v>
      </c>
      <c r="DF104" s="71">
        <v>23</v>
      </c>
      <c r="DG104" s="71">
        <v>16</v>
      </c>
      <c r="DH104" s="71">
        <v>13</v>
      </c>
      <c r="DI104" s="71">
        <v>15</v>
      </c>
      <c r="DJ104" s="71">
        <v>24</v>
      </c>
      <c r="DK104" s="71">
        <v>12</v>
      </c>
      <c r="DL104" s="71">
        <v>23</v>
      </c>
      <c r="DM104" s="71">
        <v>18</v>
      </c>
      <c r="DN104" s="71">
        <v>10</v>
      </c>
      <c r="DO104" s="71">
        <v>14</v>
      </c>
      <c r="DP104" s="71">
        <v>19</v>
      </c>
      <c r="DQ104" s="71">
        <v>9</v>
      </c>
      <c r="DR104" s="71">
        <v>12</v>
      </c>
      <c r="DS104" s="71">
        <v>11</v>
      </c>
      <c r="DT104" s="144">
        <f>(2.71828^(-492.8857+59.0795*K104+7.224*L104))/(1+(2.71828^(-492.8857+59.0795*K104+7.224*L104)))</f>
        <v>9.7417188445178052E-36</v>
      </c>
      <c r="DU104" s="40">
        <f>COUNTIF($M104,"=13")+COUNTIF($N104,"=21")+COUNTIF($O104,"=14")+COUNTIF($P104,"=11")+COUNTIF($Q104,"=11")+COUNTIF($R104,"=14")+COUNTIF($S104,"=12")+COUNTIF($T104,"=12")+COUNTIF($U104,"=12")+COUNTIF($V104,"=13")+COUNTIF($W104,"=13")+COUNTIF($X104,"=16")</f>
        <v>10</v>
      </c>
      <c r="DV104" s="40">
        <f>COUNTIF($Y104,"=17")+COUNTIF($Z104,"=9")+COUNTIF($AA104,"=9")+COUNTIF($AB104,"=11")+COUNTIF($AC104,"=11")+COUNTIF($AD104,"=25")+COUNTIF($AE104,"=15")+COUNTIF($AF104,"=19")+COUNTIF($AG104,"=30")+COUNTIF($AH104,"=15")+COUNTIF($AI104,"=15")+COUNTIF($AJ104,"=16")+COUNTIF($AK104,"=17")</f>
        <v>10</v>
      </c>
      <c r="DW104" s="40">
        <f>COUNTIF($AL104,"=11")+COUNTIF($AM104,"=11")+COUNTIF($AN104,"=22")+COUNTIF($AO104,"=23")+COUNTIF($AP104,"=17")+COUNTIF($AQ104,"=14")+COUNTIF($AR104,"=19")+COUNTIF($AS104,"=17")+COUNTIF($AV104,"=12")+COUNTIF($AW104,"=12")</f>
        <v>7</v>
      </c>
      <c r="DX104" s="40">
        <f>COUNTIF($AX104,"=11")+COUNTIF($AY104,"=9")+COUNTIF($AZ104,"=15")+COUNTIF($BA104,"=16")+COUNTIF($BB104,"=8")+COUNTIF($BC104,"=10")+COUNTIF($BD104,"=10")+COUNTIF($BE104,"=8")+COUNTIF($BF104,"=10")+COUNTIF($BG104,"=10")</f>
        <v>10</v>
      </c>
      <c r="DY104" s="40">
        <f>COUNTIF($BH104,"=12")+COUNTIF($BI104,"=23")+COUNTIF($BJ104,"=23")+COUNTIF($BK104,"=15")+COUNTIF($BL104,"=10")+COUNTIF($BM104,"=12")+COUNTIF($BN104,"=12")+COUNTIF($BO104,"=16")+COUNTIF($BP104,"=8")+COUNTIF($BQ104,"=12")+COUNTIF($BR104,"=22")+COUNTIF($BS104,"=20")+COUNTIF($BT104,"=13")</f>
        <v>13</v>
      </c>
      <c r="DZ104" s="40">
        <f>COUNTIF($BU104,"=12")+COUNTIF($BV104,"=11")+COUNTIF($BW104,"=13")+COUNTIF($BX104,"=10")+COUNTIF($BY104,"=11")+COUNTIF($BZ104,"=12")+COUNTIF($CA104,"=12")</f>
        <v>7</v>
      </c>
      <c r="EA104" s="2" t="s">
        <v>461</v>
      </c>
      <c r="EB104" s="20" t="s">
        <v>462</v>
      </c>
      <c r="EC104" s="51"/>
      <c r="ED104" s="33"/>
    </row>
    <row r="105" spans="1:134" s="13" customFormat="1" ht="15.95" customHeight="1" x14ac:dyDescent="0.25">
      <c r="A105" s="20">
        <v>326658</v>
      </c>
      <c r="B105" s="126" t="s">
        <v>27</v>
      </c>
      <c r="C105" s="20" t="s">
        <v>378</v>
      </c>
      <c r="D105" s="116" t="s">
        <v>379</v>
      </c>
      <c r="E105" s="26" t="s">
        <v>111</v>
      </c>
      <c r="F105" s="20" t="s">
        <v>508</v>
      </c>
      <c r="G105" s="98">
        <v>43739</v>
      </c>
      <c r="H105" s="53">
        <v>0</v>
      </c>
      <c r="I105" s="2" t="s">
        <v>285</v>
      </c>
      <c r="J105" s="20" t="s">
        <v>284</v>
      </c>
      <c r="K105" s="123">
        <f>+COUNTIF($N105,"&lt;=21")+COUNTIF($AA105,"&lt;=9")+COUNTIF($AJ105,"&lt;=16")+COUNTIF($AN105,"&gt;=22")+COUNTIF($AP105,"&gt;=17")+COUNTIF($AQ105,"&lt;=14")+COUNTIF($AR105,"&gt;=19")+COUNTIF($BK105,"&lt;=15")+COUNTIF($BO105,"&gt;=16")+COUNTIF($BX105,"&lt;=10")</f>
        <v>6</v>
      </c>
      <c r="L105" s="124">
        <f>65-(+DU105+DV105+DW105+DX105+DY105+DZ105)</f>
        <v>10</v>
      </c>
      <c r="M105" s="113">
        <v>13</v>
      </c>
      <c r="N105" s="113">
        <v>24</v>
      </c>
      <c r="O105" s="113">
        <v>14</v>
      </c>
      <c r="P105" s="113">
        <v>11</v>
      </c>
      <c r="Q105" s="114">
        <v>11</v>
      </c>
      <c r="R105" s="114">
        <v>14</v>
      </c>
      <c r="S105" s="113">
        <v>12</v>
      </c>
      <c r="T105" s="113">
        <v>12</v>
      </c>
      <c r="U105" s="113">
        <v>12</v>
      </c>
      <c r="V105" s="113">
        <v>13</v>
      </c>
      <c r="W105" s="113">
        <v>13</v>
      </c>
      <c r="X105" s="113">
        <v>18</v>
      </c>
      <c r="Y105" s="113">
        <v>17</v>
      </c>
      <c r="Z105" s="121">
        <v>8</v>
      </c>
      <c r="AA105" s="121">
        <v>9</v>
      </c>
      <c r="AB105" s="113">
        <v>11</v>
      </c>
      <c r="AC105" s="113">
        <v>11</v>
      </c>
      <c r="AD105" s="113">
        <v>25</v>
      </c>
      <c r="AE105" s="113">
        <v>15</v>
      </c>
      <c r="AF105" s="113">
        <v>19</v>
      </c>
      <c r="AG105" s="113">
        <v>29</v>
      </c>
      <c r="AH105" s="114">
        <v>13</v>
      </c>
      <c r="AI105" s="121">
        <v>13</v>
      </c>
      <c r="AJ105" s="121">
        <v>15</v>
      </c>
      <c r="AK105" s="121">
        <v>17</v>
      </c>
      <c r="AL105" s="113">
        <v>11</v>
      </c>
      <c r="AM105" s="113">
        <v>11</v>
      </c>
      <c r="AN105" s="114">
        <v>19</v>
      </c>
      <c r="AO105" s="114">
        <v>23</v>
      </c>
      <c r="AP105" s="113">
        <v>15</v>
      </c>
      <c r="AQ105" s="113">
        <v>14</v>
      </c>
      <c r="AR105" s="113">
        <v>19</v>
      </c>
      <c r="AS105" s="113">
        <v>17</v>
      </c>
      <c r="AT105" s="121">
        <v>35</v>
      </c>
      <c r="AU105" s="121">
        <v>39</v>
      </c>
      <c r="AV105" s="113">
        <v>12</v>
      </c>
      <c r="AW105" s="113">
        <v>12</v>
      </c>
      <c r="AX105" s="113">
        <v>11</v>
      </c>
      <c r="AY105" s="113">
        <v>9</v>
      </c>
      <c r="AZ105" s="114">
        <v>15</v>
      </c>
      <c r="BA105" s="114">
        <v>16</v>
      </c>
      <c r="BB105" s="113">
        <v>8</v>
      </c>
      <c r="BC105" s="113">
        <v>10</v>
      </c>
      <c r="BD105" s="113">
        <v>10</v>
      </c>
      <c r="BE105" s="113">
        <v>8</v>
      </c>
      <c r="BF105" s="113">
        <v>10</v>
      </c>
      <c r="BG105" s="113">
        <v>10</v>
      </c>
      <c r="BH105" s="113">
        <v>12</v>
      </c>
      <c r="BI105" s="114">
        <v>23</v>
      </c>
      <c r="BJ105" s="114">
        <v>23</v>
      </c>
      <c r="BK105" s="113">
        <v>15</v>
      </c>
      <c r="BL105" s="113">
        <v>10</v>
      </c>
      <c r="BM105" s="113">
        <v>12</v>
      </c>
      <c r="BN105" s="113">
        <v>12</v>
      </c>
      <c r="BO105" s="113">
        <v>16</v>
      </c>
      <c r="BP105" s="113">
        <v>8</v>
      </c>
      <c r="BQ105" s="113">
        <v>12</v>
      </c>
      <c r="BR105" s="113">
        <v>22</v>
      </c>
      <c r="BS105" s="113">
        <v>20</v>
      </c>
      <c r="BT105" s="113">
        <v>13</v>
      </c>
      <c r="BU105" s="113">
        <v>12</v>
      </c>
      <c r="BV105" s="113">
        <v>11</v>
      </c>
      <c r="BW105" s="113">
        <v>13</v>
      </c>
      <c r="BX105" s="113">
        <v>11</v>
      </c>
      <c r="BY105" s="113">
        <v>11</v>
      </c>
      <c r="BZ105" s="113">
        <v>12</v>
      </c>
      <c r="CA105" s="113">
        <v>12</v>
      </c>
      <c r="CB105" s="71">
        <v>35</v>
      </c>
      <c r="CC105" s="71">
        <v>15</v>
      </c>
      <c r="CD105" s="71">
        <v>9</v>
      </c>
      <c r="CE105" s="71">
        <v>16</v>
      </c>
      <c r="CF105" s="71">
        <v>12</v>
      </c>
      <c r="CG105" s="71">
        <v>26</v>
      </c>
      <c r="CH105" s="71">
        <v>24</v>
      </c>
      <c r="CI105" s="71">
        <v>19</v>
      </c>
      <c r="CJ105" s="71">
        <v>13</v>
      </c>
      <c r="CK105" s="71">
        <v>11</v>
      </c>
      <c r="CL105" s="71">
        <v>14</v>
      </c>
      <c r="CM105" s="71">
        <v>12</v>
      </c>
      <c r="CN105" s="71">
        <v>11</v>
      </c>
      <c r="CO105" s="71">
        <v>9</v>
      </c>
      <c r="CP105" s="71">
        <v>12</v>
      </c>
      <c r="CQ105" s="71">
        <v>12</v>
      </c>
      <c r="CR105" s="71">
        <v>11</v>
      </c>
      <c r="CS105" s="71">
        <v>11</v>
      </c>
      <c r="CT105" s="71">
        <v>11</v>
      </c>
      <c r="CU105" s="71">
        <v>30</v>
      </c>
      <c r="CV105" s="71">
        <v>12</v>
      </c>
      <c r="CW105" s="71">
        <v>13</v>
      </c>
      <c r="CX105" s="71">
        <v>25</v>
      </c>
      <c r="CY105" s="71">
        <v>13</v>
      </c>
      <c r="CZ105" s="71">
        <v>10</v>
      </c>
      <c r="DA105" s="71">
        <v>10</v>
      </c>
      <c r="DB105" s="71">
        <v>21</v>
      </c>
      <c r="DC105" s="71">
        <v>15</v>
      </c>
      <c r="DD105" s="71">
        <v>19</v>
      </c>
      <c r="DE105" s="71">
        <v>13</v>
      </c>
      <c r="DF105" s="71">
        <v>24</v>
      </c>
      <c r="DG105" s="71">
        <v>17</v>
      </c>
      <c r="DH105" s="71">
        <v>12</v>
      </c>
      <c r="DI105" s="71">
        <v>15</v>
      </c>
      <c r="DJ105" s="71">
        <v>24</v>
      </c>
      <c r="DK105" s="71">
        <v>12</v>
      </c>
      <c r="DL105" s="71">
        <v>23</v>
      </c>
      <c r="DM105" s="71">
        <v>18</v>
      </c>
      <c r="DN105" s="71">
        <v>10</v>
      </c>
      <c r="DO105" s="71">
        <v>14</v>
      </c>
      <c r="DP105" s="71">
        <v>19</v>
      </c>
      <c r="DQ105" s="71">
        <v>9</v>
      </c>
      <c r="DR105" s="71">
        <v>12</v>
      </c>
      <c r="DS105" s="71">
        <v>11</v>
      </c>
      <c r="DT105" s="144">
        <f>(2.71828^(-492.8857+59.0795*K105+7.224*L105))/(1+(2.71828^(-492.8857+59.0795*K105+7.224*L105)))</f>
        <v>1.8336567651832503E-29</v>
      </c>
      <c r="DU105" s="40">
        <f>COUNTIF($M105,"=13")+COUNTIF($N105,"=21")+COUNTIF($O105,"=14")+COUNTIF($P105,"=11")+COUNTIF($Q105,"=11")+COUNTIF($R105,"=14")+COUNTIF($S105,"=12")+COUNTIF($T105,"=12")+COUNTIF($U105,"=12")+COUNTIF($V105,"=13")+COUNTIF($W105,"=13")+COUNTIF($X105,"=16")</f>
        <v>10</v>
      </c>
      <c r="DV105" s="40">
        <f>COUNTIF($Y105,"=17")+COUNTIF($Z105,"=9")+COUNTIF($AA105,"=9")+COUNTIF($AB105,"=11")+COUNTIF($AC105,"=11")+COUNTIF($AD105,"=25")+COUNTIF($AE105,"=15")+COUNTIF($AF105,"=19")+COUNTIF($AG105,"=30")+COUNTIF($AH105,"=15")+COUNTIF($AI105,"=15")+COUNTIF($AJ105,"=16")+COUNTIF($AK105,"=17")</f>
        <v>8</v>
      </c>
      <c r="DW105" s="40">
        <f>COUNTIF($AL105,"=11")+COUNTIF($AM105,"=11")+COUNTIF($AN105,"=22")+COUNTIF($AO105,"=23")+COUNTIF($AP105,"=17")+COUNTIF($AQ105,"=14")+COUNTIF($AR105,"=19")+COUNTIF($AS105,"=17")+COUNTIF($AV105,"=12")+COUNTIF($AW105,"=12")</f>
        <v>8</v>
      </c>
      <c r="DX105" s="40">
        <f>COUNTIF($AX105,"=11")+COUNTIF($AY105,"=9")+COUNTIF($AZ105,"=15")+COUNTIF($BA105,"=16")+COUNTIF($BB105,"=8")+COUNTIF($BC105,"=10")+COUNTIF($BD105,"=10")+COUNTIF($BE105,"=8")+COUNTIF($BF105,"=10")+COUNTIF($BG105,"=10")</f>
        <v>10</v>
      </c>
      <c r="DY105" s="40">
        <f>COUNTIF($BH105,"=12")+COUNTIF($BI105,"=23")+COUNTIF($BJ105,"=23")+COUNTIF($BK105,"=15")+COUNTIF($BL105,"=10")+COUNTIF($BM105,"=12")+COUNTIF($BN105,"=12")+COUNTIF($BO105,"=16")+COUNTIF($BP105,"=8")+COUNTIF($BQ105,"=12")+COUNTIF($BR105,"=22")+COUNTIF($BS105,"=20")+COUNTIF($BT105,"=13")</f>
        <v>13</v>
      </c>
      <c r="DZ105" s="40">
        <f>COUNTIF($BU105,"=12")+COUNTIF($BV105,"=11")+COUNTIF($BW105,"=13")+COUNTIF($BX105,"=10")+COUNTIF($BY105,"=11")+COUNTIF($BZ105,"=12")+COUNTIF($CA105,"=12")</f>
        <v>6</v>
      </c>
      <c r="EA105" s="2" t="s">
        <v>27</v>
      </c>
      <c r="EB105" s="20" t="s">
        <v>0</v>
      </c>
      <c r="EC105" s="51"/>
      <c r="ED105" s="33"/>
    </row>
    <row r="106" spans="1:134" s="13" customFormat="1" ht="15.95" customHeight="1" x14ac:dyDescent="0.25">
      <c r="A106" s="20" t="s">
        <v>257</v>
      </c>
      <c r="B106" s="18" t="s">
        <v>66</v>
      </c>
      <c r="C106" s="20" t="s">
        <v>370</v>
      </c>
      <c r="D106" s="116" t="s">
        <v>371</v>
      </c>
      <c r="E106" s="20" t="s">
        <v>735</v>
      </c>
      <c r="F106" s="20" t="s">
        <v>467</v>
      </c>
      <c r="G106" s="98">
        <v>43739</v>
      </c>
      <c r="H106" s="53">
        <v>0</v>
      </c>
      <c r="I106" s="2" t="s">
        <v>285</v>
      </c>
      <c r="J106" s="20" t="s">
        <v>284</v>
      </c>
      <c r="K106" s="123">
        <f>+COUNTIF($N106,"&lt;=21")+COUNTIF($AA106,"&lt;=9")+COUNTIF($AJ106,"&lt;=16")+COUNTIF($AN106,"&gt;=22")+COUNTIF($AP106,"&gt;=17")+COUNTIF($AQ106,"&lt;=14")+COUNTIF($AR106,"&gt;=19")+COUNTIF($BK106,"&lt;=15")+COUNTIF($BO106,"&gt;=16")+COUNTIF($BX106,"&lt;=10")</f>
        <v>6</v>
      </c>
      <c r="L106" s="124">
        <f>65-(+DU106+DV106+DW106+DX106+DY106+DZ106)</f>
        <v>10</v>
      </c>
      <c r="M106" s="113">
        <v>13</v>
      </c>
      <c r="N106" s="113">
        <v>24</v>
      </c>
      <c r="O106" s="113">
        <v>14</v>
      </c>
      <c r="P106" s="113">
        <v>11</v>
      </c>
      <c r="Q106" s="121">
        <v>11</v>
      </c>
      <c r="R106" s="121">
        <v>14</v>
      </c>
      <c r="S106" s="113">
        <v>12</v>
      </c>
      <c r="T106" s="113">
        <v>12</v>
      </c>
      <c r="U106" s="113">
        <v>12</v>
      </c>
      <c r="V106" s="113">
        <v>13</v>
      </c>
      <c r="W106" s="113">
        <v>13</v>
      </c>
      <c r="X106" s="139">
        <v>17</v>
      </c>
      <c r="Y106" s="113">
        <v>16</v>
      </c>
      <c r="Z106" s="121">
        <v>9</v>
      </c>
      <c r="AA106" s="121">
        <v>10</v>
      </c>
      <c r="AB106" s="113">
        <v>11</v>
      </c>
      <c r="AC106" s="113">
        <v>11</v>
      </c>
      <c r="AD106" s="113">
        <v>25</v>
      </c>
      <c r="AE106" s="113">
        <v>15</v>
      </c>
      <c r="AF106" s="113">
        <v>20</v>
      </c>
      <c r="AG106" s="113">
        <v>30</v>
      </c>
      <c r="AH106" s="121">
        <v>15</v>
      </c>
      <c r="AI106" s="121">
        <v>15</v>
      </c>
      <c r="AJ106" s="121">
        <v>16</v>
      </c>
      <c r="AK106" s="121">
        <v>17</v>
      </c>
      <c r="AL106" s="113">
        <v>11</v>
      </c>
      <c r="AM106" s="113">
        <v>11</v>
      </c>
      <c r="AN106" s="121">
        <v>19</v>
      </c>
      <c r="AO106" s="121">
        <v>23</v>
      </c>
      <c r="AP106" s="113">
        <v>17</v>
      </c>
      <c r="AQ106" s="113">
        <v>14</v>
      </c>
      <c r="AR106" s="113">
        <v>19</v>
      </c>
      <c r="AS106" s="113">
        <v>17</v>
      </c>
      <c r="AT106" s="121">
        <v>36</v>
      </c>
      <c r="AU106" s="121">
        <v>38</v>
      </c>
      <c r="AV106" s="113">
        <v>12</v>
      </c>
      <c r="AW106" s="113">
        <v>12</v>
      </c>
      <c r="AX106" s="113">
        <v>11</v>
      </c>
      <c r="AY106" s="113">
        <v>9</v>
      </c>
      <c r="AZ106" s="121">
        <v>15</v>
      </c>
      <c r="BA106" s="121">
        <v>16</v>
      </c>
      <c r="BB106" s="113">
        <v>8</v>
      </c>
      <c r="BC106" s="113">
        <v>12</v>
      </c>
      <c r="BD106" s="113">
        <v>10</v>
      </c>
      <c r="BE106" s="113">
        <v>8</v>
      </c>
      <c r="BF106" s="113">
        <v>10</v>
      </c>
      <c r="BG106" s="113">
        <v>10</v>
      </c>
      <c r="BH106" s="113">
        <v>12</v>
      </c>
      <c r="BI106" s="121">
        <v>23</v>
      </c>
      <c r="BJ106" s="121">
        <v>23</v>
      </c>
      <c r="BK106" s="113">
        <v>17</v>
      </c>
      <c r="BL106" s="113">
        <v>10</v>
      </c>
      <c r="BM106" s="113">
        <v>12</v>
      </c>
      <c r="BN106" s="113">
        <v>12</v>
      </c>
      <c r="BO106" s="113">
        <v>16</v>
      </c>
      <c r="BP106" s="113">
        <v>8</v>
      </c>
      <c r="BQ106" s="113">
        <v>12</v>
      </c>
      <c r="BR106" s="113">
        <v>23</v>
      </c>
      <c r="BS106" s="113">
        <v>20</v>
      </c>
      <c r="BT106" s="113">
        <v>13</v>
      </c>
      <c r="BU106" s="113">
        <v>12</v>
      </c>
      <c r="BV106" s="113">
        <v>11</v>
      </c>
      <c r="BW106" s="113">
        <v>13</v>
      </c>
      <c r="BX106" s="113">
        <v>9</v>
      </c>
      <c r="BY106" s="113">
        <v>11</v>
      </c>
      <c r="BZ106" s="113">
        <v>12</v>
      </c>
      <c r="CA106" s="113">
        <v>12</v>
      </c>
      <c r="CB106" s="71">
        <v>33</v>
      </c>
      <c r="CC106" s="71">
        <v>15</v>
      </c>
      <c r="CD106" s="71">
        <v>9</v>
      </c>
      <c r="CE106" s="71">
        <v>16</v>
      </c>
      <c r="CF106" s="71">
        <v>12</v>
      </c>
      <c r="CG106" s="71">
        <v>25</v>
      </c>
      <c r="CH106" s="71">
        <v>26</v>
      </c>
      <c r="CI106" s="71">
        <v>19</v>
      </c>
      <c r="CJ106" s="71">
        <v>12</v>
      </c>
      <c r="CK106" s="71">
        <v>11</v>
      </c>
      <c r="CL106" s="71">
        <v>12</v>
      </c>
      <c r="CM106" s="71">
        <v>11</v>
      </c>
      <c r="CN106" s="71">
        <v>11</v>
      </c>
      <c r="CO106" s="71">
        <v>9</v>
      </c>
      <c r="CP106" s="71">
        <v>12</v>
      </c>
      <c r="CQ106" s="71">
        <v>12</v>
      </c>
      <c r="CR106" s="71">
        <v>10</v>
      </c>
      <c r="CS106" s="71">
        <v>11</v>
      </c>
      <c r="CT106" s="71">
        <v>11</v>
      </c>
      <c r="CU106" s="71">
        <v>30</v>
      </c>
      <c r="CV106" s="71">
        <v>11</v>
      </c>
      <c r="CW106" s="71">
        <v>13</v>
      </c>
      <c r="CX106" s="71">
        <v>23</v>
      </c>
      <c r="CY106" s="71">
        <v>14</v>
      </c>
      <c r="CZ106" s="71">
        <v>11</v>
      </c>
      <c r="DA106" s="71">
        <v>10</v>
      </c>
      <c r="DB106" s="71">
        <v>20</v>
      </c>
      <c r="DC106" s="71">
        <v>15</v>
      </c>
      <c r="DD106" s="71">
        <v>18</v>
      </c>
      <c r="DE106" s="71">
        <v>12</v>
      </c>
      <c r="DF106" s="71">
        <v>24</v>
      </c>
      <c r="DG106" s="71">
        <v>17</v>
      </c>
      <c r="DH106" s="71">
        <v>12</v>
      </c>
      <c r="DI106" s="71">
        <v>15</v>
      </c>
      <c r="DJ106" s="71">
        <v>24</v>
      </c>
      <c r="DK106" s="71">
        <v>12</v>
      </c>
      <c r="DL106" s="71">
        <v>23</v>
      </c>
      <c r="DM106" s="71">
        <v>18</v>
      </c>
      <c r="DN106" s="71">
        <v>11</v>
      </c>
      <c r="DO106" s="71">
        <v>14</v>
      </c>
      <c r="DP106" s="71">
        <v>18</v>
      </c>
      <c r="DQ106" s="71">
        <v>9</v>
      </c>
      <c r="DR106" s="71">
        <v>12</v>
      </c>
      <c r="DS106" s="71">
        <v>11</v>
      </c>
      <c r="DT106" s="144">
        <f>(2.71828^(-492.8857+59.0795*K106+7.224*L106))/(1+(2.71828^(-492.8857+59.0795*K106+7.224*L106)))</f>
        <v>1.8336567651832503E-29</v>
      </c>
      <c r="DU106" s="40">
        <f>COUNTIF($M106,"=13")+COUNTIF($N106,"=21")+COUNTIF($O106,"=14")+COUNTIF($P106,"=11")+COUNTIF($Q106,"=11")+COUNTIF($R106,"=14")+COUNTIF($S106,"=12")+COUNTIF($T106,"=12")+COUNTIF($U106,"=12")+COUNTIF($V106,"=13")+COUNTIF($W106,"=13")+COUNTIF($X106,"=16")</f>
        <v>10</v>
      </c>
      <c r="DV106" s="40">
        <f>COUNTIF($Y106,"=17")+COUNTIF($Z106,"=9")+COUNTIF($AA106,"=9")+COUNTIF($AB106,"=11")+COUNTIF($AC106,"=11")+COUNTIF($AD106,"=25")+COUNTIF($AE106,"=15")+COUNTIF($AF106,"=19")+COUNTIF($AG106,"=30")+COUNTIF($AH106,"=15")+COUNTIF($AI106,"=15")+COUNTIF($AJ106,"=16")+COUNTIF($AK106,"=17")</f>
        <v>10</v>
      </c>
      <c r="DW106" s="40">
        <f>COUNTIF($AL106,"=11")+COUNTIF($AM106,"=11")+COUNTIF($AN106,"=22")+COUNTIF($AO106,"=23")+COUNTIF($AP106,"=17")+COUNTIF($AQ106,"=14")+COUNTIF($AR106,"=19")+COUNTIF($AS106,"=17")+COUNTIF($AV106,"=12")+COUNTIF($AW106,"=12")</f>
        <v>9</v>
      </c>
      <c r="DX106" s="40">
        <f>COUNTIF($AX106,"=11")+COUNTIF($AY106,"=9")+COUNTIF($AZ106,"=15")+COUNTIF($BA106,"=16")+COUNTIF($BB106,"=8")+COUNTIF($BC106,"=10")+COUNTIF($BD106,"=10")+COUNTIF($BE106,"=8")+COUNTIF($BF106,"=10")+COUNTIF($BG106,"=10")</f>
        <v>9</v>
      </c>
      <c r="DY106" s="40">
        <f>COUNTIF($BH106,"=12")+COUNTIF($BI106,"=23")+COUNTIF($BJ106,"=23")+COUNTIF($BK106,"=15")+COUNTIF($BL106,"=10")+COUNTIF($BM106,"=12")+COUNTIF($BN106,"=12")+COUNTIF($BO106,"=16")+COUNTIF($BP106,"=8")+COUNTIF($BQ106,"=12")+COUNTIF($BR106,"=22")+COUNTIF($BS106,"=20")+COUNTIF($BT106,"=13")</f>
        <v>11</v>
      </c>
      <c r="DZ106" s="40">
        <f>COUNTIF($BU106,"=12")+COUNTIF($BV106,"=11")+COUNTIF($BW106,"=13")+COUNTIF($BX106,"=10")+COUNTIF($BY106,"=11")+COUNTIF($BZ106,"=12")+COUNTIF($CA106,"=12")</f>
        <v>6</v>
      </c>
      <c r="EA106" s="2" t="s">
        <v>66</v>
      </c>
      <c r="EB106" s="20" t="s">
        <v>468</v>
      </c>
      <c r="EC106" s="51"/>
      <c r="ED106" s="33"/>
    </row>
    <row r="107" spans="1:134" s="13" customFormat="1" ht="15.95" customHeight="1" x14ac:dyDescent="0.25">
      <c r="A107" s="133" t="s">
        <v>562</v>
      </c>
      <c r="B107" s="72" t="s">
        <v>756</v>
      </c>
      <c r="C107" s="2" t="s">
        <v>563</v>
      </c>
      <c r="D107" s="116" t="s">
        <v>85</v>
      </c>
      <c r="E107" s="26" t="s">
        <v>90</v>
      </c>
      <c r="F107" s="2" t="s">
        <v>178</v>
      </c>
      <c r="G107" s="120">
        <v>43739</v>
      </c>
      <c r="H107" s="53">
        <v>0</v>
      </c>
      <c r="I107" s="20" t="s">
        <v>286</v>
      </c>
      <c r="J107" s="2" t="s">
        <v>284</v>
      </c>
      <c r="K107" s="123">
        <f>+COUNTIF($N107,"&lt;=21")+COUNTIF($AA107,"&lt;=9")+COUNTIF($AJ107,"&lt;=16")+COUNTIF($AN107,"&gt;=22")+COUNTIF($AP107,"&gt;=17")+COUNTIF($AQ107,"&lt;=14")+COUNTIF($AR107,"&gt;=19")+COUNTIF($BK107,"&lt;=15")+COUNTIF($BO107,"&gt;=16")+COUNTIF($BX107,"&lt;=10")</f>
        <v>6</v>
      </c>
      <c r="L107" s="124">
        <f>65-(+DU107+DV107+DW107+DX107+DY107+DZ107)</f>
        <v>11</v>
      </c>
      <c r="M107" s="129">
        <v>13</v>
      </c>
      <c r="N107" s="129">
        <v>23</v>
      </c>
      <c r="O107" s="129">
        <v>14</v>
      </c>
      <c r="P107" s="129">
        <v>10</v>
      </c>
      <c r="Q107" s="121">
        <v>11</v>
      </c>
      <c r="R107" s="121">
        <v>13</v>
      </c>
      <c r="S107" s="129">
        <v>12</v>
      </c>
      <c r="T107" s="129">
        <v>12</v>
      </c>
      <c r="U107" s="129">
        <v>12</v>
      </c>
      <c r="V107" s="54">
        <v>13</v>
      </c>
      <c r="W107" s="129">
        <v>13</v>
      </c>
      <c r="X107" s="129">
        <v>16</v>
      </c>
      <c r="Y107" s="129">
        <v>17</v>
      </c>
      <c r="Z107" s="121">
        <v>9</v>
      </c>
      <c r="AA107" s="121">
        <v>9</v>
      </c>
      <c r="AB107" s="129">
        <v>11</v>
      </c>
      <c r="AC107" s="129">
        <v>11</v>
      </c>
      <c r="AD107" s="54">
        <v>25</v>
      </c>
      <c r="AE107" s="129">
        <v>15</v>
      </c>
      <c r="AF107" s="129">
        <v>19</v>
      </c>
      <c r="AG107" s="129">
        <v>31</v>
      </c>
      <c r="AH107" s="121">
        <v>15</v>
      </c>
      <c r="AI107" s="121">
        <v>15</v>
      </c>
      <c r="AJ107" s="121">
        <v>16</v>
      </c>
      <c r="AK107" s="121">
        <v>16</v>
      </c>
      <c r="AL107" s="54">
        <v>11</v>
      </c>
      <c r="AM107" s="54">
        <v>11</v>
      </c>
      <c r="AN107" s="121">
        <v>19</v>
      </c>
      <c r="AO107" s="121">
        <v>23</v>
      </c>
      <c r="AP107" s="54">
        <v>17</v>
      </c>
      <c r="AQ107" s="54">
        <v>14</v>
      </c>
      <c r="AR107" s="129">
        <v>18</v>
      </c>
      <c r="AS107" s="129">
        <v>18</v>
      </c>
      <c r="AT107" s="121">
        <v>37</v>
      </c>
      <c r="AU107" s="121">
        <v>39</v>
      </c>
      <c r="AV107" s="129">
        <v>12</v>
      </c>
      <c r="AW107" s="129">
        <v>12</v>
      </c>
      <c r="AX107" s="129">
        <v>11</v>
      </c>
      <c r="AY107" s="129">
        <v>9</v>
      </c>
      <c r="AZ107" s="121">
        <v>15</v>
      </c>
      <c r="BA107" s="121">
        <v>16</v>
      </c>
      <c r="BB107" s="129">
        <v>8</v>
      </c>
      <c r="BC107" s="129">
        <v>10</v>
      </c>
      <c r="BD107" s="129">
        <v>10</v>
      </c>
      <c r="BE107" s="129">
        <v>8</v>
      </c>
      <c r="BF107" s="129">
        <v>10</v>
      </c>
      <c r="BG107" s="129">
        <v>10</v>
      </c>
      <c r="BH107" s="129">
        <v>12</v>
      </c>
      <c r="BI107" s="121">
        <v>23</v>
      </c>
      <c r="BJ107" s="121">
        <v>23</v>
      </c>
      <c r="BK107" s="129">
        <v>15</v>
      </c>
      <c r="BL107" s="129">
        <v>10</v>
      </c>
      <c r="BM107" s="129">
        <v>12</v>
      </c>
      <c r="BN107" s="129">
        <v>12</v>
      </c>
      <c r="BO107" s="129">
        <v>16</v>
      </c>
      <c r="BP107" s="129">
        <v>8</v>
      </c>
      <c r="BQ107" s="129">
        <v>12</v>
      </c>
      <c r="BR107" s="129">
        <v>22</v>
      </c>
      <c r="BS107" s="129">
        <v>20</v>
      </c>
      <c r="BT107" s="129">
        <v>13</v>
      </c>
      <c r="BU107" s="129">
        <v>12</v>
      </c>
      <c r="BV107" s="129">
        <v>11</v>
      </c>
      <c r="BW107" s="129">
        <v>14</v>
      </c>
      <c r="BX107" s="129">
        <v>11</v>
      </c>
      <c r="BY107" s="129">
        <v>11</v>
      </c>
      <c r="BZ107" s="129">
        <v>13</v>
      </c>
      <c r="CA107" s="129">
        <v>12</v>
      </c>
      <c r="CB107" s="71" t="s">
        <v>0</v>
      </c>
      <c r="CC107" s="71" t="s">
        <v>0</v>
      </c>
      <c r="CD107" s="71" t="s">
        <v>0</v>
      </c>
      <c r="CE107" s="71" t="s">
        <v>0</v>
      </c>
      <c r="CF107" s="71" t="s">
        <v>0</v>
      </c>
      <c r="CG107" s="71" t="s">
        <v>0</v>
      </c>
      <c r="CH107" s="71" t="s">
        <v>0</v>
      </c>
      <c r="CI107" s="71" t="s">
        <v>0</v>
      </c>
      <c r="CJ107" s="71" t="s">
        <v>0</v>
      </c>
      <c r="CK107" s="71" t="s">
        <v>0</v>
      </c>
      <c r="CL107" s="71" t="s">
        <v>0</v>
      </c>
      <c r="CM107" s="71" t="s">
        <v>0</v>
      </c>
      <c r="CN107" s="71" t="s">
        <v>0</v>
      </c>
      <c r="CO107" s="71" t="s">
        <v>0</v>
      </c>
      <c r="CP107" s="71" t="s">
        <v>0</v>
      </c>
      <c r="CQ107" s="71" t="s">
        <v>0</v>
      </c>
      <c r="CR107" s="71" t="s">
        <v>0</v>
      </c>
      <c r="CS107" s="71" t="s">
        <v>0</v>
      </c>
      <c r="CT107" s="71" t="s">
        <v>0</v>
      </c>
      <c r="CU107" s="71" t="s">
        <v>0</v>
      </c>
      <c r="CV107" s="71" t="s">
        <v>0</v>
      </c>
      <c r="CW107" s="71" t="s">
        <v>0</v>
      </c>
      <c r="CX107" s="71" t="s">
        <v>0</v>
      </c>
      <c r="CY107" s="71" t="s">
        <v>0</v>
      </c>
      <c r="CZ107" s="71" t="s">
        <v>0</v>
      </c>
      <c r="DA107" s="71" t="s">
        <v>0</v>
      </c>
      <c r="DB107" s="71" t="s">
        <v>0</v>
      </c>
      <c r="DC107" s="71" t="s">
        <v>0</v>
      </c>
      <c r="DD107" s="71" t="s">
        <v>0</v>
      </c>
      <c r="DE107" s="71" t="s">
        <v>0</v>
      </c>
      <c r="DF107" s="71" t="s">
        <v>0</v>
      </c>
      <c r="DG107" s="71" t="s">
        <v>0</v>
      </c>
      <c r="DH107" s="71" t="s">
        <v>0</v>
      </c>
      <c r="DI107" s="71" t="s">
        <v>0</v>
      </c>
      <c r="DJ107" s="71" t="s">
        <v>0</v>
      </c>
      <c r="DK107" s="71" t="s">
        <v>0</v>
      </c>
      <c r="DL107" s="71" t="s">
        <v>0</v>
      </c>
      <c r="DM107" s="71" t="s">
        <v>0</v>
      </c>
      <c r="DN107" s="71" t="s">
        <v>0</v>
      </c>
      <c r="DO107" s="71" t="s">
        <v>0</v>
      </c>
      <c r="DP107" s="71" t="s">
        <v>0</v>
      </c>
      <c r="DQ107" s="71" t="s">
        <v>0</v>
      </c>
      <c r="DR107" s="71" t="s">
        <v>0</v>
      </c>
      <c r="DS107" s="71" t="s">
        <v>0</v>
      </c>
      <c r="DT107" s="144">
        <f>(2.71828^(-492.8857+59.0795*K107+7.224*L107))/(1+(2.71828^(-492.8857+59.0795*K107+7.224*L107)))</f>
        <v>2.5157024460488161E-26</v>
      </c>
      <c r="DU107" s="40">
        <f>COUNTIF($M107,"=13")+COUNTIF($N107,"=21")+COUNTIF($O107,"=14")+COUNTIF($P107,"=11")+COUNTIF($Q107,"=11")+COUNTIF($R107,"=14")+COUNTIF($S107,"=12")+COUNTIF($T107,"=12")+COUNTIF($U107,"=12")+COUNTIF($V107,"=13")+COUNTIF($W107,"=13")+COUNTIF($X107,"=16")</f>
        <v>9</v>
      </c>
      <c r="DV107" s="40">
        <f>COUNTIF($Y107,"=17")+COUNTIF($Z107,"=9")+COUNTIF($AA107,"=9")+COUNTIF($AB107,"=11")+COUNTIF($AC107,"=11")+COUNTIF($AD107,"=25")+COUNTIF($AE107,"=15")+COUNTIF($AF107,"=19")+COUNTIF($AG107,"=30")+COUNTIF($AH107,"=15")+COUNTIF($AI107,"=15")+COUNTIF($AJ107,"=16")+COUNTIF($AK107,"=17")</f>
        <v>11</v>
      </c>
      <c r="DW107" s="40">
        <f>COUNTIF($AL107,"=11")+COUNTIF($AM107,"=11")+COUNTIF($AN107,"=22")+COUNTIF($AO107,"=23")+COUNTIF($AP107,"=17")+COUNTIF($AQ107,"=14")+COUNTIF($AR107,"=19")+COUNTIF($AS107,"=17")+COUNTIF($AV107,"=12")+COUNTIF($AW107,"=12")</f>
        <v>7</v>
      </c>
      <c r="DX107" s="40">
        <f>COUNTIF($AX107,"=11")+COUNTIF($AY107,"=9")+COUNTIF($AZ107,"=15")+COUNTIF($BA107,"=16")+COUNTIF($BB107,"=8")+COUNTIF($BC107,"=10")+COUNTIF($BD107,"=10")+COUNTIF($BE107,"=8")+COUNTIF($BF107,"=10")+COUNTIF($BG107,"=10")</f>
        <v>10</v>
      </c>
      <c r="DY107" s="40">
        <f>COUNTIF($BH107,"=12")+COUNTIF($BI107,"=23")+COUNTIF($BJ107,"=23")+COUNTIF($BK107,"=15")+COUNTIF($BL107,"=10")+COUNTIF($BM107,"=12")+COUNTIF($BN107,"=12")+COUNTIF($BO107,"=16")+COUNTIF($BP107,"=8")+COUNTIF($BQ107,"=12")+COUNTIF($BR107,"=22")+COUNTIF($BS107,"=20")+COUNTIF($BT107,"=13")</f>
        <v>13</v>
      </c>
      <c r="DZ107" s="40">
        <f>COUNTIF($BU107,"=12")+COUNTIF($BV107,"=11")+COUNTIF($BW107,"=13")+COUNTIF($BX107,"=10")+COUNTIF($BY107,"=11")+COUNTIF($BZ107,"=12")+COUNTIF($CA107,"=12")</f>
        <v>4</v>
      </c>
      <c r="EA107" s="2" t="s">
        <v>0</v>
      </c>
      <c r="EB107" s="2" t="s">
        <v>755</v>
      </c>
      <c r="EC107" s="51"/>
      <c r="ED107" s="33"/>
    </row>
    <row r="108" spans="1:134" s="13" customFormat="1" ht="15.95" customHeight="1" x14ac:dyDescent="0.25">
      <c r="A108" s="20">
        <v>134903</v>
      </c>
      <c r="B108" s="35" t="s">
        <v>64</v>
      </c>
      <c r="C108" s="20" t="s">
        <v>178</v>
      </c>
      <c r="D108" s="116" t="s">
        <v>33</v>
      </c>
      <c r="E108" s="20" t="s">
        <v>5</v>
      </c>
      <c r="F108" s="20" t="s">
        <v>64</v>
      </c>
      <c r="G108" s="98">
        <v>43739</v>
      </c>
      <c r="H108" s="53">
        <v>0</v>
      </c>
      <c r="I108" s="2" t="s">
        <v>285</v>
      </c>
      <c r="J108" s="20" t="s">
        <v>284</v>
      </c>
      <c r="K108" s="123">
        <f>+COUNTIF($N108,"&lt;=21")+COUNTIF($AA108,"&lt;=9")+COUNTIF($AJ108,"&lt;=16")+COUNTIF($AN108,"&gt;=22")+COUNTIF($AP108,"&gt;=17")+COUNTIF($AQ108,"&lt;=14")+COUNTIF($AR108,"&gt;=19")+COUNTIF($BK108,"&lt;=15")+COUNTIF($BO108,"&gt;=16")+COUNTIF($BX108,"&lt;=10")</f>
        <v>6</v>
      </c>
      <c r="L108" s="124">
        <f>65-(+DU108+DV108+DW108+DX108+DY108+DZ108)</f>
        <v>12</v>
      </c>
      <c r="M108" s="139">
        <v>13</v>
      </c>
      <c r="N108" s="113">
        <v>24</v>
      </c>
      <c r="O108" s="139">
        <v>14</v>
      </c>
      <c r="P108" s="139">
        <v>11</v>
      </c>
      <c r="Q108" s="121">
        <v>11</v>
      </c>
      <c r="R108" s="121">
        <v>14</v>
      </c>
      <c r="S108" s="139">
        <v>12</v>
      </c>
      <c r="T108" s="139">
        <v>12</v>
      </c>
      <c r="U108" s="113">
        <v>11</v>
      </c>
      <c r="V108" s="139">
        <v>13</v>
      </c>
      <c r="W108" s="139">
        <v>13</v>
      </c>
      <c r="X108" s="139">
        <v>16</v>
      </c>
      <c r="Y108" s="139">
        <v>18</v>
      </c>
      <c r="Z108" s="121">
        <v>9</v>
      </c>
      <c r="AA108" s="121">
        <v>9</v>
      </c>
      <c r="AB108" s="139">
        <v>11</v>
      </c>
      <c r="AC108" s="139">
        <v>11</v>
      </c>
      <c r="AD108" s="113">
        <v>25</v>
      </c>
      <c r="AE108" s="139">
        <v>15</v>
      </c>
      <c r="AF108" s="139">
        <v>19</v>
      </c>
      <c r="AG108" s="139">
        <v>30</v>
      </c>
      <c r="AH108" s="121">
        <v>15</v>
      </c>
      <c r="AI108" s="121">
        <v>16</v>
      </c>
      <c r="AJ108" s="121">
        <v>16</v>
      </c>
      <c r="AK108" s="121">
        <v>16</v>
      </c>
      <c r="AL108" s="139">
        <v>11</v>
      </c>
      <c r="AM108" s="139">
        <v>11</v>
      </c>
      <c r="AN108" s="121">
        <v>19</v>
      </c>
      <c r="AO108" s="121">
        <v>23</v>
      </c>
      <c r="AP108" s="139">
        <v>17</v>
      </c>
      <c r="AQ108" s="139">
        <v>14</v>
      </c>
      <c r="AR108" s="139">
        <v>16</v>
      </c>
      <c r="AS108" s="139">
        <v>18</v>
      </c>
      <c r="AT108" s="121">
        <v>36</v>
      </c>
      <c r="AU108" s="121">
        <v>38</v>
      </c>
      <c r="AV108" s="139">
        <v>12</v>
      </c>
      <c r="AW108" s="139">
        <v>12</v>
      </c>
      <c r="AX108" s="139">
        <v>11</v>
      </c>
      <c r="AY108" s="139">
        <v>9</v>
      </c>
      <c r="AZ108" s="121">
        <v>16</v>
      </c>
      <c r="BA108" s="121">
        <v>16</v>
      </c>
      <c r="BB108" s="139">
        <v>8</v>
      </c>
      <c r="BC108" s="139">
        <v>10</v>
      </c>
      <c r="BD108" s="139">
        <v>10</v>
      </c>
      <c r="BE108" s="139">
        <v>8</v>
      </c>
      <c r="BF108" s="139">
        <v>10</v>
      </c>
      <c r="BG108" s="139">
        <v>10</v>
      </c>
      <c r="BH108" s="139">
        <v>12</v>
      </c>
      <c r="BI108" s="121">
        <v>23</v>
      </c>
      <c r="BJ108" s="121">
        <v>23</v>
      </c>
      <c r="BK108" s="139">
        <v>15</v>
      </c>
      <c r="BL108" s="139">
        <v>10</v>
      </c>
      <c r="BM108" s="139">
        <v>12</v>
      </c>
      <c r="BN108" s="139">
        <v>12</v>
      </c>
      <c r="BO108" s="139">
        <v>16</v>
      </c>
      <c r="BP108" s="139">
        <v>8</v>
      </c>
      <c r="BQ108" s="113">
        <v>12</v>
      </c>
      <c r="BR108" s="139">
        <v>22</v>
      </c>
      <c r="BS108" s="139">
        <v>22</v>
      </c>
      <c r="BT108" s="139">
        <v>13</v>
      </c>
      <c r="BU108" s="139">
        <v>12</v>
      </c>
      <c r="BV108" s="139">
        <v>11</v>
      </c>
      <c r="BW108" s="139">
        <v>13</v>
      </c>
      <c r="BX108" s="139">
        <v>11</v>
      </c>
      <c r="BY108" s="139">
        <v>11</v>
      </c>
      <c r="BZ108" s="139">
        <v>13</v>
      </c>
      <c r="CA108" s="139">
        <v>12</v>
      </c>
      <c r="CB108" s="71">
        <v>35</v>
      </c>
      <c r="CC108" s="71">
        <v>15</v>
      </c>
      <c r="CD108" s="71">
        <v>9</v>
      </c>
      <c r="CE108" s="71">
        <v>16</v>
      </c>
      <c r="CF108" s="71">
        <v>12</v>
      </c>
      <c r="CG108" s="71">
        <v>26</v>
      </c>
      <c r="CH108" s="71">
        <v>26</v>
      </c>
      <c r="CI108" s="71">
        <v>19</v>
      </c>
      <c r="CJ108" s="71">
        <v>12</v>
      </c>
      <c r="CK108" s="71">
        <v>11</v>
      </c>
      <c r="CL108" s="71">
        <v>12</v>
      </c>
      <c r="CM108" s="71">
        <v>12</v>
      </c>
      <c r="CN108" s="71">
        <v>10</v>
      </c>
      <c r="CO108" s="71">
        <v>9</v>
      </c>
      <c r="CP108" s="71">
        <v>11</v>
      </c>
      <c r="CQ108" s="71">
        <v>12</v>
      </c>
      <c r="CR108" s="71">
        <v>10</v>
      </c>
      <c r="CS108" s="71">
        <v>11</v>
      </c>
      <c r="CT108" s="71">
        <v>11</v>
      </c>
      <c r="CU108" s="71">
        <v>30</v>
      </c>
      <c r="CV108" s="71">
        <v>12</v>
      </c>
      <c r="CW108" s="71">
        <v>14</v>
      </c>
      <c r="CX108" s="71">
        <v>24</v>
      </c>
      <c r="CY108" s="71">
        <v>13</v>
      </c>
      <c r="CZ108" s="71">
        <v>10</v>
      </c>
      <c r="DA108" s="71">
        <v>10</v>
      </c>
      <c r="DB108" s="71">
        <v>19</v>
      </c>
      <c r="DC108" s="71">
        <v>15</v>
      </c>
      <c r="DD108" s="71">
        <v>19</v>
      </c>
      <c r="DE108" s="71">
        <v>15</v>
      </c>
      <c r="DF108" s="71">
        <v>24</v>
      </c>
      <c r="DG108" s="71">
        <v>17</v>
      </c>
      <c r="DH108" s="71">
        <v>13</v>
      </c>
      <c r="DI108" s="71">
        <v>15</v>
      </c>
      <c r="DJ108" s="71">
        <v>24</v>
      </c>
      <c r="DK108" s="71">
        <v>12</v>
      </c>
      <c r="DL108" s="71">
        <v>24</v>
      </c>
      <c r="DM108" s="71">
        <v>18</v>
      </c>
      <c r="DN108" s="71">
        <v>8</v>
      </c>
      <c r="DO108" s="71">
        <v>14</v>
      </c>
      <c r="DP108" s="71">
        <v>17</v>
      </c>
      <c r="DQ108" s="71">
        <v>9</v>
      </c>
      <c r="DR108" s="71">
        <v>12</v>
      </c>
      <c r="DS108" s="71">
        <v>11</v>
      </c>
      <c r="DT108" s="144">
        <f>(2.71828^(-492.8857+59.0795*K108+7.224*L108))/(1+(2.71828^(-492.8857+59.0795*K108+7.224*L108)))</f>
        <v>3.4514413587232366E-23</v>
      </c>
      <c r="DU108" s="40">
        <f>COUNTIF($M108,"=13")+COUNTIF($N108,"=21")+COUNTIF($O108,"=14")+COUNTIF($P108,"=11")+COUNTIF($Q108,"=11")+COUNTIF($R108,"=14")+COUNTIF($S108,"=12")+COUNTIF($T108,"=12")+COUNTIF($U108,"=12")+COUNTIF($V108,"=13")+COUNTIF($W108,"=13")+COUNTIF($X108,"=16")</f>
        <v>10</v>
      </c>
      <c r="DV108" s="40">
        <f>COUNTIF($Y108,"=17")+COUNTIF($Z108,"=9")+COUNTIF($AA108,"=9")+COUNTIF($AB108,"=11")+COUNTIF($AC108,"=11")+COUNTIF($AD108,"=25")+COUNTIF($AE108,"=15")+COUNTIF($AF108,"=19")+COUNTIF($AG108,"=30")+COUNTIF($AH108,"=15")+COUNTIF($AI108,"=15")+COUNTIF($AJ108,"=16")+COUNTIF($AK108,"=17")</f>
        <v>10</v>
      </c>
      <c r="DW108" s="40">
        <f>COUNTIF($AL108,"=11")+COUNTIF($AM108,"=11")+COUNTIF($AN108,"=22")+COUNTIF($AO108,"=23")+COUNTIF($AP108,"=17")+COUNTIF($AQ108,"=14")+COUNTIF($AR108,"=19")+COUNTIF($AS108,"=17")+COUNTIF($AV108,"=12")+COUNTIF($AW108,"=12")</f>
        <v>7</v>
      </c>
      <c r="DX108" s="40">
        <f>COUNTIF($AX108,"=11")+COUNTIF($AY108,"=9")+COUNTIF($AZ108,"=15")+COUNTIF($BA108,"=16")+COUNTIF($BB108,"=8")+COUNTIF($BC108,"=10")+COUNTIF($BD108,"=10")+COUNTIF($BE108,"=8")+COUNTIF($BF108,"=10")+COUNTIF($BG108,"=10")</f>
        <v>9</v>
      </c>
      <c r="DY108" s="40">
        <f>COUNTIF($BH108,"=12")+COUNTIF($BI108,"=23")+COUNTIF($BJ108,"=23")+COUNTIF($BK108,"=15")+COUNTIF($BL108,"=10")+COUNTIF($BM108,"=12")+COUNTIF($BN108,"=12")+COUNTIF($BO108,"=16")+COUNTIF($BP108,"=8")+COUNTIF($BQ108,"=12")+COUNTIF($BR108,"=22")+COUNTIF($BS108,"=20")+COUNTIF($BT108,"=13")</f>
        <v>12</v>
      </c>
      <c r="DZ108" s="40">
        <f>COUNTIF($BU108,"=12")+COUNTIF($BV108,"=11")+COUNTIF($BW108,"=13")+COUNTIF($BX108,"=10")+COUNTIF($BY108,"=11")+COUNTIF($BZ108,"=12")+COUNTIF($CA108,"=12")</f>
        <v>5</v>
      </c>
      <c r="EA108" s="2" t="s">
        <v>64</v>
      </c>
      <c r="EB108" s="20" t="s">
        <v>570</v>
      </c>
      <c r="EC108" s="51"/>
      <c r="ED108" s="52"/>
    </row>
    <row r="109" spans="1:134" s="13" customFormat="1" ht="15.95" customHeight="1" x14ac:dyDescent="0.25">
      <c r="A109" s="43">
        <v>294795</v>
      </c>
      <c r="B109" s="26" t="s">
        <v>46</v>
      </c>
      <c r="C109" s="20" t="s">
        <v>290</v>
      </c>
      <c r="D109" s="116" t="s">
        <v>291</v>
      </c>
      <c r="E109" s="26" t="s">
        <v>111</v>
      </c>
      <c r="F109" s="2" t="s">
        <v>46</v>
      </c>
      <c r="G109" s="120">
        <v>43739</v>
      </c>
      <c r="H109" s="75">
        <v>0</v>
      </c>
      <c r="I109" s="2" t="s">
        <v>285</v>
      </c>
      <c r="J109" s="20" t="s">
        <v>284</v>
      </c>
      <c r="K109" s="123">
        <f>+COUNTIF($N109,"&lt;=21")+COUNTIF($AA109,"&lt;=9")+COUNTIF($AJ109,"&lt;=16")+COUNTIF($AN109,"&gt;=22")+COUNTIF($AP109,"&gt;=17")+COUNTIF($AQ109,"&lt;=14")+COUNTIF($AR109,"&gt;=19")+COUNTIF($BK109,"&lt;=15")+COUNTIF($BO109,"&gt;=16")+COUNTIF($BX109,"&lt;=10")</f>
        <v>6</v>
      </c>
      <c r="L109" s="124">
        <f>65-(+DU109+DV109+DW109+DX109+DY109+DZ109)</f>
        <v>12</v>
      </c>
      <c r="M109" s="139">
        <v>14</v>
      </c>
      <c r="N109" s="139">
        <v>25</v>
      </c>
      <c r="O109" s="139">
        <v>14</v>
      </c>
      <c r="P109" s="139">
        <v>11</v>
      </c>
      <c r="Q109" s="121">
        <v>11</v>
      </c>
      <c r="R109" s="121">
        <v>14</v>
      </c>
      <c r="S109" s="139">
        <v>12</v>
      </c>
      <c r="T109" s="139">
        <v>12</v>
      </c>
      <c r="U109" s="139">
        <v>13</v>
      </c>
      <c r="V109" s="139">
        <v>13</v>
      </c>
      <c r="W109" s="139">
        <v>13</v>
      </c>
      <c r="X109" s="139">
        <v>17</v>
      </c>
      <c r="Y109" s="139">
        <v>17</v>
      </c>
      <c r="Z109" s="121">
        <v>9</v>
      </c>
      <c r="AA109" s="121">
        <v>9</v>
      </c>
      <c r="AB109" s="139">
        <v>11</v>
      </c>
      <c r="AC109" s="139">
        <v>11</v>
      </c>
      <c r="AD109" s="139">
        <v>25</v>
      </c>
      <c r="AE109" s="139">
        <v>15</v>
      </c>
      <c r="AF109" s="139">
        <v>19</v>
      </c>
      <c r="AG109" s="139">
        <v>27</v>
      </c>
      <c r="AH109" s="121">
        <v>15</v>
      </c>
      <c r="AI109" s="121">
        <v>15</v>
      </c>
      <c r="AJ109" s="121">
        <v>16</v>
      </c>
      <c r="AK109" s="121">
        <v>17</v>
      </c>
      <c r="AL109" s="139">
        <v>12</v>
      </c>
      <c r="AM109" s="139">
        <v>11</v>
      </c>
      <c r="AN109" s="121">
        <v>19</v>
      </c>
      <c r="AO109" s="121">
        <v>23</v>
      </c>
      <c r="AP109" s="139">
        <v>18</v>
      </c>
      <c r="AQ109" s="139">
        <v>14</v>
      </c>
      <c r="AR109" s="139">
        <v>18</v>
      </c>
      <c r="AS109" s="139">
        <v>17</v>
      </c>
      <c r="AT109" s="121">
        <v>36</v>
      </c>
      <c r="AU109" s="121">
        <v>37</v>
      </c>
      <c r="AV109" s="139">
        <v>11</v>
      </c>
      <c r="AW109" s="139">
        <v>12</v>
      </c>
      <c r="AX109" s="139">
        <v>11</v>
      </c>
      <c r="AY109" s="139">
        <v>9</v>
      </c>
      <c r="AZ109" s="121">
        <v>15</v>
      </c>
      <c r="BA109" s="121">
        <v>16</v>
      </c>
      <c r="BB109" s="139">
        <v>8</v>
      </c>
      <c r="BC109" s="139">
        <v>10</v>
      </c>
      <c r="BD109" s="139">
        <v>10</v>
      </c>
      <c r="BE109" s="139">
        <v>8</v>
      </c>
      <c r="BF109" s="139">
        <v>10</v>
      </c>
      <c r="BG109" s="139">
        <v>10</v>
      </c>
      <c r="BH109" s="139">
        <v>12</v>
      </c>
      <c r="BI109" s="121">
        <v>23</v>
      </c>
      <c r="BJ109" s="121">
        <v>23</v>
      </c>
      <c r="BK109" s="139">
        <v>16</v>
      </c>
      <c r="BL109" s="139">
        <v>10</v>
      </c>
      <c r="BM109" s="139">
        <v>12</v>
      </c>
      <c r="BN109" s="139">
        <v>12</v>
      </c>
      <c r="BO109" s="139">
        <v>16</v>
      </c>
      <c r="BP109" s="139">
        <v>8</v>
      </c>
      <c r="BQ109" s="139">
        <v>13</v>
      </c>
      <c r="BR109" s="139">
        <v>22</v>
      </c>
      <c r="BS109" s="139">
        <v>20</v>
      </c>
      <c r="BT109" s="139">
        <v>13</v>
      </c>
      <c r="BU109" s="139">
        <v>12</v>
      </c>
      <c r="BV109" s="139">
        <v>11</v>
      </c>
      <c r="BW109" s="139">
        <v>13</v>
      </c>
      <c r="BX109" s="139">
        <v>10</v>
      </c>
      <c r="BY109" s="139">
        <v>11</v>
      </c>
      <c r="BZ109" s="139">
        <v>12</v>
      </c>
      <c r="CA109" s="139">
        <v>12</v>
      </c>
      <c r="CB109" s="71">
        <v>38</v>
      </c>
      <c r="CC109" s="71">
        <v>15</v>
      </c>
      <c r="CD109" s="71">
        <v>9</v>
      </c>
      <c r="CE109" s="71">
        <v>16</v>
      </c>
      <c r="CF109" s="71">
        <v>12</v>
      </c>
      <c r="CG109" s="71">
        <v>26</v>
      </c>
      <c r="CH109" s="71">
        <v>26</v>
      </c>
      <c r="CI109" s="71">
        <v>19</v>
      </c>
      <c r="CJ109" s="71">
        <v>12</v>
      </c>
      <c r="CK109" s="71">
        <v>10</v>
      </c>
      <c r="CL109" s="71">
        <v>12</v>
      </c>
      <c r="CM109" s="71">
        <v>12</v>
      </c>
      <c r="CN109" s="71">
        <v>10</v>
      </c>
      <c r="CO109" s="71">
        <v>9</v>
      </c>
      <c r="CP109" s="71">
        <v>11</v>
      </c>
      <c r="CQ109" s="71">
        <v>12</v>
      </c>
      <c r="CR109" s="71">
        <v>10</v>
      </c>
      <c r="CS109" s="71">
        <v>11</v>
      </c>
      <c r="CT109" s="71">
        <v>11</v>
      </c>
      <c r="CU109" s="71">
        <v>30</v>
      </c>
      <c r="CV109" s="71">
        <v>12</v>
      </c>
      <c r="CW109" s="71">
        <v>14</v>
      </c>
      <c r="CX109" s="71">
        <v>24</v>
      </c>
      <c r="CY109" s="71">
        <v>13</v>
      </c>
      <c r="CZ109" s="71">
        <v>10</v>
      </c>
      <c r="DA109" s="71">
        <v>11</v>
      </c>
      <c r="DB109" s="71">
        <v>20</v>
      </c>
      <c r="DC109" s="71">
        <v>15</v>
      </c>
      <c r="DD109" s="71">
        <v>19</v>
      </c>
      <c r="DE109" s="71">
        <v>12</v>
      </c>
      <c r="DF109" s="71">
        <v>24</v>
      </c>
      <c r="DG109" s="71">
        <v>17</v>
      </c>
      <c r="DH109" s="71">
        <v>12</v>
      </c>
      <c r="DI109" s="71">
        <v>15</v>
      </c>
      <c r="DJ109" s="71">
        <v>24</v>
      </c>
      <c r="DK109" s="71">
        <v>12</v>
      </c>
      <c r="DL109" s="71">
        <v>23</v>
      </c>
      <c r="DM109" s="71">
        <v>18</v>
      </c>
      <c r="DN109" s="71">
        <v>11</v>
      </c>
      <c r="DO109" s="71">
        <v>14</v>
      </c>
      <c r="DP109" s="71">
        <v>17</v>
      </c>
      <c r="DQ109" s="71">
        <v>9</v>
      </c>
      <c r="DR109" s="71">
        <v>13</v>
      </c>
      <c r="DS109" s="71">
        <v>11</v>
      </c>
      <c r="DT109" s="144">
        <f>(2.71828^(-492.8857+59.0795*K109+7.224*L109))/(1+(2.71828^(-492.8857+59.0795*K109+7.224*L109)))</f>
        <v>3.4514413587232366E-23</v>
      </c>
      <c r="DU109" s="40">
        <f>COUNTIF($M109,"=13")+COUNTIF($N109,"=21")+COUNTIF($O109,"=14")+COUNTIF($P109,"=11")+COUNTIF($Q109,"=11")+COUNTIF($R109,"=14")+COUNTIF($S109,"=12")+COUNTIF($T109,"=12")+COUNTIF($U109,"=12")+COUNTIF($V109,"=13")+COUNTIF($W109,"=13")+COUNTIF($X109,"=16")</f>
        <v>8</v>
      </c>
      <c r="DV109" s="40">
        <f>COUNTIF($Y109,"=17")+COUNTIF($Z109,"=9")+COUNTIF($AA109,"=9")+COUNTIF($AB109,"=11")+COUNTIF($AC109,"=11")+COUNTIF($AD109,"=25")+COUNTIF($AE109,"=15")+COUNTIF($AF109,"=19")+COUNTIF($AG109,"=30")+COUNTIF($AH109,"=15")+COUNTIF($AI109,"=15")+COUNTIF($AJ109,"=16")+COUNTIF($AK109,"=17")</f>
        <v>12</v>
      </c>
      <c r="DW109" s="40">
        <f>COUNTIF($AL109,"=11")+COUNTIF($AM109,"=11")+COUNTIF($AN109,"=22")+COUNTIF($AO109,"=23")+COUNTIF($AP109,"=17")+COUNTIF($AQ109,"=14")+COUNTIF($AR109,"=19")+COUNTIF($AS109,"=17")+COUNTIF($AV109,"=12")+COUNTIF($AW109,"=12")</f>
        <v>5</v>
      </c>
      <c r="DX109" s="40">
        <f>COUNTIF($AX109,"=11")+COUNTIF($AY109,"=9")+COUNTIF($AZ109,"=15")+COUNTIF($BA109,"=16")+COUNTIF($BB109,"=8")+COUNTIF($BC109,"=10")+COUNTIF($BD109,"=10")+COUNTIF($BE109,"=8")+COUNTIF($BF109,"=10")+COUNTIF($BG109,"=10")</f>
        <v>10</v>
      </c>
      <c r="DY109" s="40">
        <f>COUNTIF($BH109,"=12")+COUNTIF($BI109,"=23")+COUNTIF($BJ109,"=23")+COUNTIF($BK109,"=15")+COUNTIF($BL109,"=10")+COUNTIF($BM109,"=12")+COUNTIF($BN109,"=12")+COUNTIF($BO109,"=16")+COUNTIF($BP109,"=8")+COUNTIF($BQ109,"=12")+COUNTIF($BR109,"=22")+COUNTIF($BS109,"=20")+COUNTIF($BT109,"=13")</f>
        <v>11</v>
      </c>
      <c r="DZ109" s="40">
        <f>COUNTIF($BU109,"=12")+COUNTIF($BV109,"=11")+COUNTIF($BW109,"=13")+COUNTIF($BX109,"=10")+COUNTIF($BY109,"=11")+COUNTIF($BZ109,"=12")+COUNTIF($CA109,"=12")</f>
        <v>7</v>
      </c>
      <c r="EA109" s="2" t="s">
        <v>46</v>
      </c>
      <c r="EB109" s="20" t="s">
        <v>292</v>
      </c>
      <c r="EC109" s="51"/>
      <c r="ED109" s="51"/>
    </row>
    <row r="110" spans="1:134" s="13" customFormat="1" ht="15.95" customHeight="1" x14ac:dyDescent="0.25">
      <c r="A110" s="72" t="s">
        <v>272</v>
      </c>
      <c r="B110" s="35" t="s">
        <v>67</v>
      </c>
      <c r="C110" s="72" t="s">
        <v>563</v>
      </c>
      <c r="D110" s="116" t="s">
        <v>85</v>
      </c>
      <c r="E110" s="72" t="s">
        <v>6</v>
      </c>
      <c r="F110" s="72" t="s">
        <v>41</v>
      </c>
      <c r="G110" s="98">
        <v>43739</v>
      </c>
      <c r="H110" s="53">
        <v>0</v>
      </c>
      <c r="I110" s="20" t="s">
        <v>286</v>
      </c>
      <c r="J110" s="20" t="s">
        <v>284</v>
      </c>
      <c r="K110" s="123">
        <f>+COUNTIF($N110,"&lt;=21")+COUNTIF($AA110,"&lt;=9")+COUNTIF($AJ110,"&lt;=16")+COUNTIF($AN110,"&gt;=22")+COUNTIF($AP110,"&gt;=17")+COUNTIF($AQ110,"&lt;=14")+COUNTIF($AR110,"&gt;=19")+COUNTIF($BK110,"&lt;=15")+COUNTIF($BO110,"&gt;=16")+COUNTIF($BX110,"&lt;=10")</f>
        <v>6</v>
      </c>
      <c r="L110" s="124">
        <f>65-(+DU110+DV110+DW110+DX110+DY110+DZ110)</f>
        <v>12</v>
      </c>
      <c r="M110" s="113">
        <v>13</v>
      </c>
      <c r="N110" s="113">
        <v>24</v>
      </c>
      <c r="O110" s="113">
        <v>14</v>
      </c>
      <c r="P110" s="113">
        <v>11</v>
      </c>
      <c r="Q110" s="114">
        <v>11</v>
      </c>
      <c r="R110" s="114">
        <v>14</v>
      </c>
      <c r="S110" s="113">
        <v>12</v>
      </c>
      <c r="T110" s="113">
        <v>12</v>
      </c>
      <c r="U110" s="113">
        <v>11</v>
      </c>
      <c r="V110" s="113">
        <v>13</v>
      </c>
      <c r="W110" s="113">
        <v>13</v>
      </c>
      <c r="X110" s="113">
        <v>16</v>
      </c>
      <c r="Y110" s="113">
        <v>18</v>
      </c>
      <c r="Z110" s="121">
        <v>9</v>
      </c>
      <c r="AA110" s="121">
        <v>9</v>
      </c>
      <c r="AB110" s="113">
        <v>11</v>
      </c>
      <c r="AC110" s="113">
        <v>11</v>
      </c>
      <c r="AD110" s="113">
        <v>25</v>
      </c>
      <c r="AE110" s="113">
        <v>15</v>
      </c>
      <c r="AF110" s="113">
        <v>19</v>
      </c>
      <c r="AG110" s="113">
        <v>29</v>
      </c>
      <c r="AH110" s="114">
        <v>15</v>
      </c>
      <c r="AI110" s="121">
        <v>16</v>
      </c>
      <c r="AJ110" s="121">
        <v>16</v>
      </c>
      <c r="AK110" s="121">
        <v>17</v>
      </c>
      <c r="AL110" s="113">
        <v>11</v>
      </c>
      <c r="AM110" s="113">
        <v>11</v>
      </c>
      <c r="AN110" s="121">
        <v>19</v>
      </c>
      <c r="AO110" s="121">
        <v>22</v>
      </c>
      <c r="AP110" s="113">
        <v>17</v>
      </c>
      <c r="AQ110" s="113">
        <v>14</v>
      </c>
      <c r="AR110" s="113">
        <v>16</v>
      </c>
      <c r="AS110" s="113">
        <v>17</v>
      </c>
      <c r="AT110" s="121">
        <v>36</v>
      </c>
      <c r="AU110" s="121">
        <v>37</v>
      </c>
      <c r="AV110" s="113">
        <v>12</v>
      </c>
      <c r="AW110" s="113">
        <v>12</v>
      </c>
      <c r="AX110" s="113">
        <v>11</v>
      </c>
      <c r="AY110" s="113">
        <v>9</v>
      </c>
      <c r="AZ110" s="121">
        <v>16</v>
      </c>
      <c r="BA110" s="121">
        <v>16</v>
      </c>
      <c r="BB110" s="113">
        <v>8</v>
      </c>
      <c r="BC110" s="113">
        <v>10</v>
      </c>
      <c r="BD110" s="113">
        <v>10</v>
      </c>
      <c r="BE110" s="113">
        <v>8</v>
      </c>
      <c r="BF110" s="113">
        <v>10</v>
      </c>
      <c r="BG110" s="113">
        <v>10</v>
      </c>
      <c r="BH110" s="113">
        <v>12</v>
      </c>
      <c r="BI110" s="121">
        <v>23</v>
      </c>
      <c r="BJ110" s="121">
        <v>23</v>
      </c>
      <c r="BK110" s="113">
        <v>15</v>
      </c>
      <c r="BL110" s="113">
        <v>10</v>
      </c>
      <c r="BM110" s="113">
        <v>12</v>
      </c>
      <c r="BN110" s="113">
        <v>12</v>
      </c>
      <c r="BO110" s="113">
        <v>16</v>
      </c>
      <c r="BP110" s="113">
        <v>8</v>
      </c>
      <c r="BQ110" s="113">
        <v>12</v>
      </c>
      <c r="BR110" s="113">
        <v>22</v>
      </c>
      <c r="BS110" s="113">
        <v>21</v>
      </c>
      <c r="BT110" s="113">
        <v>13</v>
      </c>
      <c r="BU110" s="113">
        <v>12</v>
      </c>
      <c r="BV110" s="113">
        <v>11</v>
      </c>
      <c r="BW110" s="113">
        <v>13</v>
      </c>
      <c r="BX110" s="113">
        <v>11</v>
      </c>
      <c r="BY110" s="113">
        <v>11</v>
      </c>
      <c r="BZ110" s="113">
        <v>13</v>
      </c>
      <c r="CA110" s="113">
        <v>12</v>
      </c>
      <c r="CB110" s="71" t="s">
        <v>0</v>
      </c>
      <c r="CC110" s="71" t="s">
        <v>0</v>
      </c>
      <c r="CD110" s="71" t="s">
        <v>0</v>
      </c>
      <c r="CE110" s="71" t="s">
        <v>0</v>
      </c>
      <c r="CF110" s="71" t="s">
        <v>0</v>
      </c>
      <c r="CG110" s="71" t="s">
        <v>0</v>
      </c>
      <c r="CH110" s="71" t="s">
        <v>0</v>
      </c>
      <c r="CI110" s="71" t="s">
        <v>0</v>
      </c>
      <c r="CJ110" s="71" t="s">
        <v>0</v>
      </c>
      <c r="CK110" s="71" t="s">
        <v>0</v>
      </c>
      <c r="CL110" s="71" t="s">
        <v>0</v>
      </c>
      <c r="CM110" s="71" t="s">
        <v>0</v>
      </c>
      <c r="CN110" s="71" t="s">
        <v>0</v>
      </c>
      <c r="CO110" s="71" t="s">
        <v>0</v>
      </c>
      <c r="CP110" s="71" t="s">
        <v>0</v>
      </c>
      <c r="CQ110" s="71" t="s">
        <v>0</v>
      </c>
      <c r="CR110" s="71" t="s">
        <v>0</v>
      </c>
      <c r="CS110" s="71" t="s">
        <v>0</v>
      </c>
      <c r="CT110" s="71" t="s">
        <v>0</v>
      </c>
      <c r="CU110" s="71" t="s">
        <v>0</v>
      </c>
      <c r="CV110" s="71" t="s">
        <v>0</v>
      </c>
      <c r="CW110" s="71" t="s">
        <v>0</v>
      </c>
      <c r="CX110" s="71" t="s">
        <v>0</v>
      </c>
      <c r="CY110" s="71" t="s">
        <v>0</v>
      </c>
      <c r="CZ110" s="71" t="s">
        <v>0</v>
      </c>
      <c r="DA110" s="71" t="s">
        <v>0</v>
      </c>
      <c r="DB110" s="71" t="s">
        <v>0</v>
      </c>
      <c r="DC110" s="71" t="s">
        <v>0</v>
      </c>
      <c r="DD110" s="71" t="s">
        <v>0</v>
      </c>
      <c r="DE110" s="71" t="s">
        <v>0</v>
      </c>
      <c r="DF110" s="71" t="s">
        <v>0</v>
      </c>
      <c r="DG110" s="71" t="s">
        <v>0</v>
      </c>
      <c r="DH110" s="71" t="s">
        <v>0</v>
      </c>
      <c r="DI110" s="71" t="s">
        <v>0</v>
      </c>
      <c r="DJ110" s="71" t="s">
        <v>0</v>
      </c>
      <c r="DK110" s="71" t="s">
        <v>0</v>
      </c>
      <c r="DL110" s="71" t="s">
        <v>0</v>
      </c>
      <c r="DM110" s="71" t="s">
        <v>0</v>
      </c>
      <c r="DN110" s="71" t="s">
        <v>0</v>
      </c>
      <c r="DO110" s="71" t="s">
        <v>0</v>
      </c>
      <c r="DP110" s="71" t="s">
        <v>0</v>
      </c>
      <c r="DQ110" s="71" t="s">
        <v>0</v>
      </c>
      <c r="DR110" s="71" t="s">
        <v>0</v>
      </c>
      <c r="DS110" s="71" t="s">
        <v>0</v>
      </c>
      <c r="DT110" s="144">
        <f>(2.71828^(-492.8857+59.0795*K110+7.224*L110))/(1+(2.71828^(-492.8857+59.0795*K110+7.224*L110)))</f>
        <v>3.4514413587232366E-23</v>
      </c>
      <c r="DU110" s="40">
        <f>COUNTIF($M110,"=13")+COUNTIF($N110,"=21")+COUNTIF($O110,"=14")+COUNTIF($P110,"=11")+COUNTIF($Q110,"=11")+COUNTIF($R110,"=14")+COUNTIF($S110,"=12")+COUNTIF($T110,"=12")+COUNTIF($U110,"=12")+COUNTIF($V110,"=13")+COUNTIF($W110,"=13")+COUNTIF($X110,"=16")</f>
        <v>10</v>
      </c>
      <c r="DV110" s="40">
        <f>COUNTIF($Y110,"=17")+COUNTIF($Z110,"=9")+COUNTIF($AA110,"=9")+COUNTIF($AB110,"=11")+COUNTIF($AC110,"=11")+COUNTIF($AD110,"=25")+COUNTIF($AE110,"=15")+COUNTIF($AF110,"=19")+COUNTIF($AG110,"=30")+COUNTIF($AH110,"=15")+COUNTIF($AI110,"=15")+COUNTIF($AJ110,"=16")+COUNTIF($AK110,"=17")</f>
        <v>10</v>
      </c>
      <c r="DW110" s="40">
        <f>COUNTIF($AL110,"=11")+COUNTIF($AM110,"=11")+COUNTIF($AN110,"=22")+COUNTIF($AO110,"=23")+COUNTIF($AP110,"=17")+COUNTIF($AQ110,"=14")+COUNTIF($AR110,"=19")+COUNTIF($AS110,"=17")+COUNTIF($AV110,"=12")+COUNTIF($AW110,"=12")</f>
        <v>7</v>
      </c>
      <c r="DX110" s="40">
        <f>COUNTIF($AX110,"=11")+COUNTIF($AY110,"=9")+COUNTIF($AZ110,"=15")+COUNTIF($BA110,"=16")+COUNTIF($BB110,"=8")+COUNTIF($BC110,"=10")+COUNTIF($BD110,"=10")+COUNTIF($BE110,"=8")+COUNTIF($BF110,"=10")+COUNTIF($BG110,"=10")</f>
        <v>9</v>
      </c>
      <c r="DY110" s="40">
        <f>COUNTIF($BH110,"=12")+COUNTIF($BI110,"=23")+COUNTIF($BJ110,"=23")+COUNTIF($BK110,"=15")+COUNTIF($BL110,"=10")+COUNTIF($BM110,"=12")+COUNTIF($BN110,"=12")+COUNTIF($BO110,"=16")+COUNTIF($BP110,"=8")+COUNTIF($BQ110,"=12")+COUNTIF($BR110,"=22")+COUNTIF($BS110,"=20")+COUNTIF($BT110,"=13")</f>
        <v>12</v>
      </c>
      <c r="DZ110" s="40">
        <f>COUNTIF($BU110,"=12")+COUNTIF($BV110,"=11")+COUNTIF($BW110,"=13")+COUNTIF($BX110,"=10")+COUNTIF($BY110,"=11")+COUNTIF($BZ110,"=12")+COUNTIF($CA110,"=12")</f>
        <v>5</v>
      </c>
      <c r="EA110" s="72" t="s">
        <v>67</v>
      </c>
      <c r="EB110" s="72" t="s">
        <v>598</v>
      </c>
      <c r="EC110" s="51"/>
      <c r="ED110" s="52"/>
    </row>
    <row r="111" spans="1:134" s="13" customFormat="1" ht="15.95" customHeight="1" x14ac:dyDescent="0.25">
      <c r="A111" s="20">
        <v>93744</v>
      </c>
      <c r="B111" s="32" t="s">
        <v>721</v>
      </c>
      <c r="C111" s="20" t="s">
        <v>617</v>
      </c>
      <c r="D111" s="116" t="s">
        <v>722</v>
      </c>
      <c r="E111" s="20" t="s">
        <v>5</v>
      </c>
      <c r="F111" s="20" t="s">
        <v>171</v>
      </c>
      <c r="G111" s="98">
        <v>43739</v>
      </c>
      <c r="H111" s="53">
        <v>0</v>
      </c>
      <c r="I111" s="2" t="s">
        <v>285</v>
      </c>
      <c r="J111" s="20" t="s">
        <v>284</v>
      </c>
      <c r="K111" s="123">
        <f>+COUNTIF($N111,"&lt;=21")+COUNTIF($AA111,"&lt;=9")+COUNTIF($AJ111,"&lt;=16")+COUNTIF($AN111,"&gt;=22")+COUNTIF($AP111,"&gt;=17")+COUNTIF($AQ111,"&lt;=14")+COUNTIF($AR111,"&gt;=19")+COUNTIF($BK111,"&lt;=15")+COUNTIF($BO111,"&gt;=16")+COUNTIF($BX111,"&lt;=10")</f>
        <v>6</v>
      </c>
      <c r="L111" s="124">
        <f>65-(+DU111+DV111+DW111+DX111+DY111+DZ111)</f>
        <v>13</v>
      </c>
      <c r="M111" s="113">
        <v>13</v>
      </c>
      <c r="N111" s="113">
        <v>24</v>
      </c>
      <c r="O111" s="113">
        <v>14</v>
      </c>
      <c r="P111" s="113">
        <v>11</v>
      </c>
      <c r="Q111" s="114">
        <v>11</v>
      </c>
      <c r="R111" s="114">
        <v>15</v>
      </c>
      <c r="S111" s="113">
        <v>12</v>
      </c>
      <c r="T111" s="113">
        <v>12</v>
      </c>
      <c r="U111" s="113">
        <v>12</v>
      </c>
      <c r="V111" s="113">
        <v>13</v>
      </c>
      <c r="W111" s="113">
        <v>11</v>
      </c>
      <c r="X111" s="113">
        <v>16</v>
      </c>
      <c r="Y111" s="113">
        <v>17</v>
      </c>
      <c r="Z111" s="121">
        <v>8</v>
      </c>
      <c r="AA111" s="121">
        <v>9</v>
      </c>
      <c r="AB111" s="113">
        <v>11</v>
      </c>
      <c r="AC111" s="113">
        <v>11</v>
      </c>
      <c r="AD111" s="113">
        <v>25</v>
      </c>
      <c r="AE111" s="113">
        <v>15</v>
      </c>
      <c r="AF111" s="113">
        <v>19</v>
      </c>
      <c r="AG111" s="113">
        <v>29</v>
      </c>
      <c r="AH111" s="114">
        <v>13</v>
      </c>
      <c r="AI111" s="121">
        <v>13</v>
      </c>
      <c r="AJ111" s="121">
        <v>15</v>
      </c>
      <c r="AK111" s="121">
        <v>17</v>
      </c>
      <c r="AL111" s="113">
        <v>11</v>
      </c>
      <c r="AM111" s="113">
        <v>11</v>
      </c>
      <c r="AN111" s="114">
        <v>19</v>
      </c>
      <c r="AO111" s="114">
        <v>23</v>
      </c>
      <c r="AP111" s="113">
        <v>15</v>
      </c>
      <c r="AQ111" s="113">
        <v>14</v>
      </c>
      <c r="AR111" s="113">
        <v>19</v>
      </c>
      <c r="AS111" s="113">
        <v>18</v>
      </c>
      <c r="AT111" s="114">
        <v>35</v>
      </c>
      <c r="AU111" s="121">
        <v>38</v>
      </c>
      <c r="AV111" s="113">
        <v>11</v>
      </c>
      <c r="AW111" s="113">
        <v>12</v>
      </c>
      <c r="AX111" s="113">
        <v>11</v>
      </c>
      <c r="AY111" s="113">
        <v>9</v>
      </c>
      <c r="AZ111" s="114">
        <v>15</v>
      </c>
      <c r="BA111" s="114">
        <v>16</v>
      </c>
      <c r="BB111" s="113">
        <v>8</v>
      </c>
      <c r="BC111" s="113">
        <v>10</v>
      </c>
      <c r="BD111" s="113">
        <v>10</v>
      </c>
      <c r="BE111" s="113">
        <v>8</v>
      </c>
      <c r="BF111" s="113">
        <v>10</v>
      </c>
      <c r="BG111" s="113">
        <v>10</v>
      </c>
      <c r="BH111" s="113">
        <v>12</v>
      </c>
      <c r="BI111" s="114">
        <v>23</v>
      </c>
      <c r="BJ111" s="114">
        <v>23</v>
      </c>
      <c r="BK111" s="113">
        <v>15</v>
      </c>
      <c r="BL111" s="113">
        <v>10</v>
      </c>
      <c r="BM111" s="113">
        <v>12</v>
      </c>
      <c r="BN111" s="113">
        <v>12</v>
      </c>
      <c r="BO111" s="113">
        <v>16</v>
      </c>
      <c r="BP111" s="113">
        <v>8</v>
      </c>
      <c r="BQ111" s="113">
        <v>12</v>
      </c>
      <c r="BR111" s="113">
        <v>22</v>
      </c>
      <c r="BS111" s="113">
        <v>20</v>
      </c>
      <c r="BT111" s="113">
        <v>13</v>
      </c>
      <c r="BU111" s="113">
        <v>12</v>
      </c>
      <c r="BV111" s="113">
        <v>11</v>
      </c>
      <c r="BW111" s="113">
        <v>13</v>
      </c>
      <c r="BX111" s="113">
        <v>11</v>
      </c>
      <c r="BY111" s="113">
        <v>11</v>
      </c>
      <c r="BZ111" s="113">
        <v>12</v>
      </c>
      <c r="CA111" s="113">
        <v>12</v>
      </c>
      <c r="CB111" s="71">
        <v>35</v>
      </c>
      <c r="CC111" s="71">
        <v>15</v>
      </c>
      <c r="CD111" s="71">
        <v>9</v>
      </c>
      <c r="CE111" s="71">
        <v>16</v>
      </c>
      <c r="CF111" s="71">
        <v>12</v>
      </c>
      <c r="CG111" s="71">
        <v>25</v>
      </c>
      <c r="CH111" s="71">
        <v>24</v>
      </c>
      <c r="CI111" s="71">
        <v>19</v>
      </c>
      <c r="CJ111" s="71">
        <v>11</v>
      </c>
      <c r="CK111" s="71">
        <v>11</v>
      </c>
      <c r="CL111" s="71">
        <v>13</v>
      </c>
      <c r="CM111" s="71">
        <v>12</v>
      </c>
      <c r="CN111" s="71">
        <v>11</v>
      </c>
      <c r="CO111" s="71">
        <v>9</v>
      </c>
      <c r="CP111" s="71">
        <v>12</v>
      </c>
      <c r="CQ111" s="71">
        <v>12</v>
      </c>
      <c r="CR111" s="71">
        <v>10</v>
      </c>
      <c r="CS111" s="71">
        <v>11</v>
      </c>
      <c r="CT111" s="71">
        <v>11</v>
      </c>
      <c r="CU111" s="71">
        <v>30</v>
      </c>
      <c r="CV111" s="71">
        <v>12</v>
      </c>
      <c r="CW111" s="71">
        <v>13</v>
      </c>
      <c r="CX111" s="71">
        <v>25</v>
      </c>
      <c r="CY111" s="71">
        <v>13</v>
      </c>
      <c r="CZ111" s="71">
        <v>10</v>
      </c>
      <c r="DA111" s="71">
        <v>10</v>
      </c>
      <c r="DB111" s="71">
        <v>21</v>
      </c>
      <c r="DC111" s="71">
        <v>15</v>
      </c>
      <c r="DD111" s="71">
        <v>19</v>
      </c>
      <c r="DE111" s="71">
        <v>13</v>
      </c>
      <c r="DF111" s="71">
        <v>24</v>
      </c>
      <c r="DG111" s="71">
        <v>17</v>
      </c>
      <c r="DH111" s="71">
        <v>12</v>
      </c>
      <c r="DI111" s="71">
        <v>15</v>
      </c>
      <c r="DJ111" s="71">
        <v>24</v>
      </c>
      <c r="DK111" s="71">
        <v>12</v>
      </c>
      <c r="DL111" s="71">
        <v>23</v>
      </c>
      <c r="DM111" s="71">
        <v>18</v>
      </c>
      <c r="DN111" s="71">
        <v>10</v>
      </c>
      <c r="DO111" s="71">
        <v>14</v>
      </c>
      <c r="DP111" s="71">
        <v>18</v>
      </c>
      <c r="DQ111" s="71">
        <v>9</v>
      </c>
      <c r="DR111" s="71">
        <v>12</v>
      </c>
      <c r="DS111" s="71">
        <v>11</v>
      </c>
      <c r="DT111" s="144">
        <f>(2.71828^(-492.8857+59.0795*K111+7.224*L111))/(1+(2.71828^(-492.8857+59.0795*K111+7.224*L111)))</f>
        <v>4.735237059301307E-20</v>
      </c>
      <c r="DU111" s="40">
        <f>COUNTIF($M111,"=13")+COUNTIF($N111,"=21")+COUNTIF($O111,"=14")+COUNTIF($P111,"=11")+COUNTIF($Q111,"=11")+COUNTIF($R111,"=14")+COUNTIF($S111,"=12")+COUNTIF($T111,"=12")+COUNTIF($U111,"=12")+COUNTIF($V111,"=13")+COUNTIF($W111,"=13")+COUNTIF($X111,"=16")</f>
        <v>9</v>
      </c>
      <c r="DV111" s="40">
        <f>COUNTIF($Y111,"=17")+COUNTIF($Z111,"=9")+COUNTIF($AA111,"=9")+COUNTIF($AB111,"=11")+COUNTIF($AC111,"=11")+COUNTIF($AD111,"=25")+COUNTIF($AE111,"=15")+COUNTIF($AF111,"=19")+COUNTIF($AG111,"=30")+COUNTIF($AH111,"=15")+COUNTIF($AI111,"=15")+COUNTIF($AJ111,"=16")+COUNTIF($AK111,"=17")</f>
        <v>8</v>
      </c>
      <c r="DW111" s="40">
        <f>COUNTIF($AL111,"=11")+COUNTIF($AM111,"=11")+COUNTIF($AN111,"=22")+COUNTIF($AO111,"=23")+COUNTIF($AP111,"=17")+COUNTIF($AQ111,"=14")+COUNTIF($AR111,"=19")+COUNTIF($AS111,"=17")+COUNTIF($AV111,"=12")+COUNTIF($AW111,"=12")</f>
        <v>6</v>
      </c>
      <c r="DX111" s="40">
        <f>COUNTIF($AX111,"=11")+COUNTIF($AY111,"=9")+COUNTIF($AZ111,"=15")+COUNTIF($BA111,"=16")+COUNTIF($BB111,"=8")+COUNTIF($BC111,"=10")+COUNTIF($BD111,"=10")+COUNTIF($BE111,"=8")+COUNTIF($BF111,"=10")+COUNTIF($BG111,"=10")</f>
        <v>10</v>
      </c>
      <c r="DY111" s="40">
        <f>COUNTIF($BH111,"=12")+COUNTIF($BI111,"=23")+COUNTIF($BJ111,"=23")+COUNTIF($BK111,"=15")+COUNTIF($BL111,"=10")+COUNTIF($BM111,"=12")+COUNTIF($BN111,"=12")+COUNTIF($BO111,"=16")+COUNTIF($BP111,"=8")+COUNTIF($BQ111,"=12")+COUNTIF($BR111,"=22")+COUNTIF($BS111,"=20")+COUNTIF($BT111,"=13")</f>
        <v>13</v>
      </c>
      <c r="DZ111" s="40">
        <f>COUNTIF($BU111,"=12")+COUNTIF($BV111,"=11")+COUNTIF($BW111,"=13")+COUNTIF($BX111,"=10")+COUNTIF($BY111,"=11")+COUNTIF($BZ111,"=12")+COUNTIF($CA111,"=12")</f>
        <v>6</v>
      </c>
      <c r="EA111" s="2" t="s">
        <v>0</v>
      </c>
      <c r="EB111" s="20" t="s">
        <v>618</v>
      </c>
      <c r="EC111" s="51"/>
      <c r="ED111" s="52"/>
    </row>
    <row r="112" spans="1:134" s="13" customFormat="1" ht="15.95" customHeight="1" x14ac:dyDescent="0.25">
      <c r="A112" s="72" t="s">
        <v>283</v>
      </c>
      <c r="B112" s="35" t="s">
        <v>189</v>
      </c>
      <c r="C112" s="72" t="s">
        <v>178</v>
      </c>
      <c r="D112" s="116" t="s">
        <v>33</v>
      </c>
      <c r="E112" s="72" t="s">
        <v>5</v>
      </c>
      <c r="F112" s="72" t="s">
        <v>43</v>
      </c>
      <c r="G112" s="120">
        <v>43739</v>
      </c>
      <c r="H112" s="53">
        <v>0</v>
      </c>
      <c r="I112" s="20" t="s">
        <v>286</v>
      </c>
      <c r="J112" s="20" t="s">
        <v>284</v>
      </c>
      <c r="K112" s="123">
        <f>+COUNTIF($N112,"&lt;=21")+COUNTIF($AA112,"&lt;=9")+COUNTIF($AJ112,"&lt;=16")+COUNTIF($AN112,"&gt;=22")+COUNTIF($AP112,"&gt;=17")+COUNTIF($AQ112,"&lt;=14")+COUNTIF($AR112,"&gt;=19")+COUNTIF($BK112,"&lt;=15")+COUNTIF($BO112,"&gt;=16")+COUNTIF($BX112,"&lt;=10")</f>
        <v>6</v>
      </c>
      <c r="L112" s="124">
        <f>65-(+DU112+DV112+DW112+DX112+DY112+DZ112)</f>
        <v>13</v>
      </c>
      <c r="M112" s="113">
        <v>13</v>
      </c>
      <c r="N112" s="113">
        <v>23</v>
      </c>
      <c r="O112" s="113">
        <v>14</v>
      </c>
      <c r="P112" s="113">
        <v>11</v>
      </c>
      <c r="Q112" s="114">
        <v>11</v>
      </c>
      <c r="R112" s="114">
        <v>14</v>
      </c>
      <c r="S112" s="113">
        <v>12</v>
      </c>
      <c r="T112" s="113">
        <v>12</v>
      </c>
      <c r="U112" s="113">
        <v>12</v>
      </c>
      <c r="V112" s="113">
        <v>13</v>
      </c>
      <c r="W112" s="113">
        <v>14</v>
      </c>
      <c r="X112" s="113">
        <v>16</v>
      </c>
      <c r="Y112" s="113">
        <v>17</v>
      </c>
      <c r="Z112" s="121">
        <v>9</v>
      </c>
      <c r="AA112" s="121">
        <v>10</v>
      </c>
      <c r="AB112" s="113">
        <v>11</v>
      </c>
      <c r="AC112" s="113">
        <v>11</v>
      </c>
      <c r="AD112" s="113">
        <v>25</v>
      </c>
      <c r="AE112" s="113">
        <v>14</v>
      </c>
      <c r="AF112" s="113">
        <v>19</v>
      </c>
      <c r="AG112" s="113">
        <v>29</v>
      </c>
      <c r="AH112" s="114">
        <v>15</v>
      </c>
      <c r="AI112" s="121">
        <v>15</v>
      </c>
      <c r="AJ112" s="121">
        <v>16</v>
      </c>
      <c r="AK112" s="121">
        <v>17</v>
      </c>
      <c r="AL112" s="113">
        <v>11</v>
      </c>
      <c r="AM112" s="113">
        <v>12</v>
      </c>
      <c r="AN112" s="114">
        <v>19</v>
      </c>
      <c r="AO112" s="114">
        <v>23</v>
      </c>
      <c r="AP112" s="113">
        <v>17</v>
      </c>
      <c r="AQ112" s="113">
        <v>14</v>
      </c>
      <c r="AR112" s="113">
        <v>19</v>
      </c>
      <c r="AS112" s="113">
        <v>17</v>
      </c>
      <c r="AT112" s="114">
        <v>36</v>
      </c>
      <c r="AU112" s="121">
        <v>39</v>
      </c>
      <c r="AV112" s="113">
        <v>12</v>
      </c>
      <c r="AW112" s="113">
        <v>12</v>
      </c>
      <c r="AX112" s="113">
        <v>11</v>
      </c>
      <c r="AY112" s="113">
        <v>9</v>
      </c>
      <c r="AZ112" s="114">
        <v>16</v>
      </c>
      <c r="BA112" s="114">
        <v>16</v>
      </c>
      <c r="BB112" s="113">
        <v>8</v>
      </c>
      <c r="BC112" s="113">
        <v>10</v>
      </c>
      <c r="BD112" s="113">
        <v>10</v>
      </c>
      <c r="BE112" s="113">
        <v>8</v>
      </c>
      <c r="BF112" s="113">
        <v>10</v>
      </c>
      <c r="BG112" s="113">
        <v>10</v>
      </c>
      <c r="BH112" s="113">
        <v>12</v>
      </c>
      <c r="BI112" s="114">
        <v>23</v>
      </c>
      <c r="BJ112" s="114">
        <v>23</v>
      </c>
      <c r="BK112" s="113">
        <v>14</v>
      </c>
      <c r="BL112" s="113">
        <v>10</v>
      </c>
      <c r="BM112" s="113">
        <v>12</v>
      </c>
      <c r="BN112" s="113">
        <v>13</v>
      </c>
      <c r="BO112" s="113">
        <v>16</v>
      </c>
      <c r="BP112" s="113">
        <v>8</v>
      </c>
      <c r="BQ112" s="113">
        <v>12</v>
      </c>
      <c r="BR112" s="113">
        <v>21</v>
      </c>
      <c r="BS112" s="113">
        <v>20</v>
      </c>
      <c r="BT112" s="113">
        <v>13</v>
      </c>
      <c r="BU112" s="113">
        <v>12</v>
      </c>
      <c r="BV112" s="113">
        <v>11</v>
      </c>
      <c r="BW112" s="113">
        <v>13</v>
      </c>
      <c r="BX112" s="113">
        <v>12</v>
      </c>
      <c r="BY112" s="113">
        <v>11</v>
      </c>
      <c r="BZ112" s="113">
        <v>13</v>
      </c>
      <c r="CA112" s="113">
        <v>12</v>
      </c>
      <c r="CB112" s="71" t="s">
        <v>0</v>
      </c>
      <c r="CC112" s="71" t="s">
        <v>0</v>
      </c>
      <c r="CD112" s="71" t="s">
        <v>0</v>
      </c>
      <c r="CE112" s="71" t="s">
        <v>0</v>
      </c>
      <c r="CF112" s="71" t="s">
        <v>0</v>
      </c>
      <c r="CG112" s="71" t="s">
        <v>0</v>
      </c>
      <c r="CH112" s="71" t="s">
        <v>0</v>
      </c>
      <c r="CI112" s="71" t="s">
        <v>0</v>
      </c>
      <c r="CJ112" s="71" t="s">
        <v>0</v>
      </c>
      <c r="CK112" s="71" t="s">
        <v>0</v>
      </c>
      <c r="CL112" s="71" t="s">
        <v>0</v>
      </c>
      <c r="CM112" s="71" t="s">
        <v>0</v>
      </c>
      <c r="CN112" s="71" t="s">
        <v>0</v>
      </c>
      <c r="CO112" s="71" t="s">
        <v>0</v>
      </c>
      <c r="CP112" s="71" t="s">
        <v>0</v>
      </c>
      <c r="CQ112" s="71" t="s">
        <v>0</v>
      </c>
      <c r="CR112" s="71" t="s">
        <v>0</v>
      </c>
      <c r="CS112" s="71" t="s">
        <v>0</v>
      </c>
      <c r="CT112" s="71" t="s">
        <v>0</v>
      </c>
      <c r="CU112" s="71" t="s">
        <v>0</v>
      </c>
      <c r="CV112" s="71" t="s">
        <v>0</v>
      </c>
      <c r="CW112" s="71" t="s">
        <v>0</v>
      </c>
      <c r="CX112" s="71" t="s">
        <v>0</v>
      </c>
      <c r="CY112" s="71" t="s">
        <v>0</v>
      </c>
      <c r="CZ112" s="71" t="s">
        <v>0</v>
      </c>
      <c r="DA112" s="71" t="s">
        <v>0</v>
      </c>
      <c r="DB112" s="71" t="s">
        <v>0</v>
      </c>
      <c r="DC112" s="71" t="s">
        <v>0</v>
      </c>
      <c r="DD112" s="71" t="s">
        <v>0</v>
      </c>
      <c r="DE112" s="71" t="s">
        <v>0</v>
      </c>
      <c r="DF112" s="71" t="s">
        <v>0</v>
      </c>
      <c r="DG112" s="71" t="s">
        <v>0</v>
      </c>
      <c r="DH112" s="71" t="s">
        <v>0</v>
      </c>
      <c r="DI112" s="71" t="s">
        <v>0</v>
      </c>
      <c r="DJ112" s="71" t="s">
        <v>0</v>
      </c>
      <c r="DK112" s="71" t="s">
        <v>0</v>
      </c>
      <c r="DL112" s="71" t="s">
        <v>0</v>
      </c>
      <c r="DM112" s="71" t="s">
        <v>0</v>
      </c>
      <c r="DN112" s="71" t="s">
        <v>0</v>
      </c>
      <c r="DO112" s="71" t="s">
        <v>0</v>
      </c>
      <c r="DP112" s="71" t="s">
        <v>0</v>
      </c>
      <c r="DQ112" s="71" t="s">
        <v>0</v>
      </c>
      <c r="DR112" s="71" t="s">
        <v>0</v>
      </c>
      <c r="DS112" s="71" t="s">
        <v>0</v>
      </c>
      <c r="DT112" s="144">
        <f>(2.71828^(-492.8857+59.0795*K112+7.224*L112))/(1+(2.71828^(-492.8857+59.0795*K112+7.224*L112)))</f>
        <v>4.735237059301307E-20</v>
      </c>
      <c r="DU112" s="40">
        <f>COUNTIF($M112,"=13")+COUNTIF($N112,"=21")+COUNTIF($O112,"=14")+COUNTIF($P112,"=11")+COUNTIF($Q112,"=11")+COUNTIF($R112,"=14")+COUNTIF($S112,"=12")+COUNTIF($T112,"=12")+COUNTIF($U112,"=12")+COUNTIF($V112,"=13")+COUNTIF($W112,"=13")+COUNTIF($X112,"=16")</f>
        <v>10</v>
      </c>
      <c r="DV112" s="40">
        <f>COUNTIF($Y112,"=17")+COUNTIF($Z112,"=9")+COUNTIF($AA112,"=9")+COUNTIF($AB112,"=11")+COUNTIF($AC112,"=11")+COUNTIF($AD112,"=25")+COUNTIF($AE112,"=15")+COUNTIF($AF112,"=19")+COUNTIF($AG112,"=30")+COUNTIF($AH112,"=15")+COUNTIF($AI112,"=15")+COUNTIF($AJ112,"=16")+COUNTIF($AK112,"=17")</f>
        <v>10</v>
      </c>
      <c r="DW112" s="40">
        <f>COUNTIF($AL112,"=11")+COUNTIF($AM112,"=11")+COUNTIF($AN112,"=22")+COUNTIF($AO112,"=23")+COUNTIF($AP112,"=17")+COUNTIF($AQ112,"=14")+COUNTIF($AR112,"=19")+COUNTIF($AS112,"=17")+COUNTIF($AV112,"=12")+COUNTIF($AW112,"=12")</f>
        <v>8</v>
      </c>
      <c r="DX112" s="40">
        <f>COUNTIF($AX112,"=11")+COUNTIF($AY112,"=9")+COUNTIF($AZ112,"=15")+COUNTIF($BA112,"=16")+COUNTIF($BB112,"=8")+COUNTIF($BC112,"=10")+COUNTIF($BD112,"=10")+COUNTIF($BE112,"=8")+COUNTIF($BF112,"=10")+COUNTIF($BG112,"=10")</f>
        <v>9</v>
      </c>
      <c r="DY112" s="40">
        <f>COUNTIF($BH112,"=12")+COUNTIF($BI112,"=23")+COUNTIF($BJ112,"=23")+COUNTIF($BK112,"=15")+COUNTIF($BL112,"=10")+COUNTIF($BM112,"=12")+COUNTIF($BN112,"=12")+COUNTIF($BO112,"=16")+COUNTIF($BP112,"=8")+COUNTIF($BQ112,"=12")+COUNTIF($BR112,"=22")+COUNTIF($BS112,"=20")+COUNTIF($BT112,"=13")</f>
        <v>10</v>
      </c>
      <c r="DZ112" s="40">
        <f>COUNTIF($BU112,"=12")+COUNTIF($BV112,"=11")+COUNTIF($BW112,"=13")+COUNTIF($BX112,"=10")+COUNTIF($BY112,"=11")+COUNTIF($BZ112,"=12")+COUNTIF($CA112,"=12")</f>
        <v>5</v>
      </c>
      <c r="EA112" s="72" t="s">
        <v>189</v>
      </c>
      <c r="EB112" s="72" t="s">
        <v>474</v>
      </c>
      <c r="EC112" s="51"/>
      <c r="ED112" s="52"/>
    </row>
    <row r="113" spans="1:134" s="13" customFormat="1" ht="15.95" customHeight="1" x14ac:dyDescent="0.25">
      <c r="A113" s="20">
        <v>45865</v>
      </c>
      <c r="B113" s="26" t="s">
        <v>176</v>
      </c>
      <c r="C113" s="20" t="s">
        <v>613</v>
      </c>
      <c r="D113" s="116" t="s">
        <v>714</v>
      </c>
      <c r="E113" s="26" t="s">
        <v>5</v>
      </c>
      <c r="F113" s="2" t="s">
        <v>176</v>
      </c>
      <c r="G113" s="98">
        <v>43739</v>
      </c>
      <c r="H113" s="53">
        <v>0</v>
      </c>
      <c r="I113" s="2" t="s">
        <v>285</v>
      </c>
      <c r="J113" s="20" t="s">
        <v>284</v>
      </c>
      <c r="K113" s="123">
        <f>+COUNTIF($N113,"&lt;=21")+COUNTIF($AA113,"&lt;=9")+COUNTIF($AJ113,"&lt;=16")+COUNTIF($AN113,"&gt;=22")+COUNTIF($AP113,"&gt;=17")+COUNTIF($AQ113,"&lt;=14")+COUNTIF($AR113,"&gt;=19")+COUNTIF($BK113,"&lt;=15")+COUNTIF($BO113,"&gt;=16")+COUNTIF($BX113,"&lt;=10")</f>
        <v>6</v>
      </c>
      <c r="L113" s="124">
        <f>65-(+DU113+DV113+DW113+DX113+DY113+DZ113)</f>
        <v>13</v>
      </c>
      <c r="M113" s="113">
        <v>13</v>
      </c>
      <c r="N113" s="113">
        <v>24</v>
      </c>
      <c r="O113" s="113">
        <v>14</v>
      </c>
      <c r="P113" s="113">
        <v>11</v>
      </c>
      <c r="Q113" s="121">
        <v>11</v>
      </c>
      <c r="R113" s="121">
        <v>14</v>
      </c>
      <c r="S113" s="113">
        <v>12</v>
      </c>
      <c r="T113" s="113">
        <v>12</v>
      </c>
      <c r="U113" s="113">
        <v>11</v>
      </c>
      <c r="V113" s="113">
        <v>13</v>
      </c>
      <c r="W113" s="113">
        <v>13</v>
      </c>
      <c r="X113" s="139">
        <v>16</v>
      </c>
      <c r="Y113" s="113">
        <v>18</v>
      </c>
      <c r="Z113" s="121">
        <v>9</v>
      </c>
      <c r="AA113" s="121">
        <v>9</v>
      </c>
      <c r="AB113" s="113">
        <v>11</v>
      </c>
      <c r="AC113" s="113">
        <v>11</v>
      </c>
      <c r="AD113" s="113">
        <v>25</v>
      </c>
      <c r="AE113" s="113">
        <v>15</v>
      </c>
      <c r="AF113" s="113">
        <v>19</v>
      </c>
      <c r="AG113" s="113">
        <v>30</v>
      </c>
      <c r="AH113" s="121">
        <v>15</v>
      </c>
      <c r="AI113" s="121">
        <v>16</v>
      </c>
      <c r="AJ113" s="121">
        <v>16</v>
      </c>
      <c r="AK113" s="121">
        <v>16</v>
      </c>
      <c r="AL113" s="113">
        <v>11</v>
      </c>
      <c r="AM113" s="113">
        <v>11</v>
      </c>
      <c r="AN113" s="121">
        <v>19</v>
      </c>
      <c r="AO113" s="121">
        <v>23</v>
      </c>
      <c r="AP113" s="113">
        <v>17</v>
      </c>
      <c r="AQ113" s="113">
        <v>14</v>
      </c>
      <c r="AR113" s="113">
        <v>16</v>
      </c>
      <c r="AS113" s="113">
        <v>18</v>
      </c>
      <c r="AT113" s="121">
        <v>37</v>
      </c>
      <c r="AU113" s="121">
        <v>37</v>
      </c>
      <c r="AV113" s="113">
        <v>12</v>
      </c>
      <c r="AW113" s="113">
        <v>12</v>
      </c>
      <c r="AX113" s="113">
        <v>11</v>
      </c>
      <c r="AY113" s="113">
        <v>9</v>
      </c>
      <c r="AZ113" s="121">
        <v>16</v>
      </c>
      <c r="BA113" s="121">
        <v>16</v>
      </c>
      <c r="BB113" s="113">
        <v>8</v>
      </c>
      <c r="BC113" s="113">
        <v>10</v>
      </c>
      <c r="BD113" s="113">
        <v>10</v>
      </c>
      <c r="BE113" s="113">
        <v>8</v>
      </c>
      <c r="BF113" s="113">
        <v>10</v>
      </c>
      <c r="BG113" s="113">
        <v>10</v>
      </c>
      <c r="BH113" s="113">
        <v>12</v>
      </c>
      <c r="BI113" s="121">
        <v>23</v>
      </c>
      <c r="BJ113" s="121">
        <v>23</v>
      </c>
      <c r="BK113" s="113">
        <v>15</v>
      </c>
      <c r="BL113" s="113">
        <v>10</v>
      </c>
      <c r="BM113" s="113">
        <v>12</v>
      </c>
      <c r="BN113" s="113">
        <v>12</v>
      </c>
      <c r="BO113" s="113">
        <v>16</v>
      </c>
      <c r="BP113" s="113">
        <v>8</v>
      </c>
      <c r="BQ113" s="113">
        <v>12</v>
      </c>
      <c r="BR113" s="113">
        <v>22</v>
      </c>
      <c r="BS113" s="113">
        <v>22</v>
      </c>
      <c r="BT113" s="113">
        <v>14</v>
      </c>
      <c r="BU113" s="113">
        <v>12</v>
      </c>
      <c r="BV113" s="113">
        <v>11</v>
      </c>
      <c r="BW113" s="113">
        <v>13</v>
      </c>
      <c r="BX113" s="113">
        <v>11</v>
      </c>
      <c r="BY113" s="113">
        <v>11</v>
      </c>
      <c r="BZ113" s="113">
        <v>13</v>
      </c>
      <c r="CA113" s="113">
        <v>12</v>
      </c>
      <c r="CB113" s="71">
        <v>36</v>
      </c>
      <c r="CC113" s="71">
        <v>15</v>
      </c>
      <c r="CD113" s="71">
        <v>9</v>
      </c>
      <c r="CE113" s="71">
        <v>16</v>
      </c>
      <c r="CF113" s="71">
        <v>12</v>
      </c>
      <c r="CG113" s="71">
        <v>26</v>
      </c>
      <c r="CH113" s="71">
        <v>26</v>
      </c>
      <c r="CI113" s="71">
        <v>19</v>
      </c>
      <c r="CJ113" s="71">
        <v>12</v>
      </c>
      <c r="CK113" s="71">
        <v>11</v>
      </c>
      <c r="CL113" s="71">
        <v>12</v>
      </c>
      <c r="CM113" s="71">
        <v>12</v>
      </c>
      <c r="CN113" s="71">
        <v>10</v>
      </c>
      <c r="CO113" s="71">
        <v>9</v>
      </c>
      <c r="CP113" s="71">
        <v>11</v>
      </c>
      <c r="CQ113" s="71">
        <v>12</v>
      </c>
      <c r="CR113" s="71">
        <v>10</v>
      </c>
      <c r="CS113" s="71">
        <v>11</v>
      </c>
      <c r="CT113" s="71">
        <v>11</v>
      </c>
      <c r="CU113" s="71">
        <v>30</v>
      </c>
      <c r="CV113" s="71">
        <v>12</v>
      </c>
      <c r="CW113" s="71">
        <v>14</v>
      </c>
      <c r="CX113" s="71">
        <v>24</v>
      </c>
      <c r="CY113" s="71">
        <v>13</v>
      </c>
      <c r="CZ113" s="71">
        <v>10</v>
      </c>
      <c r="DA113" s="71">
        <v>10</v>
      </c>
      <c r="DB113" s="71">
        <v>19</v>
      </c>
      <c r="DC113" s="71">
        <v>15</v>
      </c>
      <c r="DD113" s="71">
        <v>19</v>
      </c>
      <c r="DE113" s="71">
        <v>15</v>
      </c>
      <c r="DF113" s="71">
        <v>24</v>
      </c>
      <c r="DG113" s="71">
        <v>17</v>
      </c>
      <c r="DH113" s="71">
        <v>13</v>
      </c>
      <c r="DI113" s="71">
        <v>15</v>
      </c>
      <c r="DJ113" s="71">
        <v>24</v>
      </c>
      <c r="DK113" s="71">
        <v>12</v>
      </c>
      <c r="DL113" s="71">
        <v>24</v>
      </c>
      <c r="DM113" s="71">
        <v>18</v>
      </c>
      <c r="DN113" s="71">
        <v>8</v>
      </c>
      <c r="DO113" s="71">
        <v>14</v>
      </c>
      <c r="DP113" s="71">
        <v>17</v>
      </c>
      <c r="DQ113" s="71">
        <v>9</v>
      </c>
      <c r="DR113" s="71">
        <v>12</v>
      </c>
      <c r="DS113" s="71">
        <v>11</v>
      </c>
      <c r="DT113" s="144">
        <f>(2.71828^(-492.8857+59.0795*K113+7.224*L113))/(1+(2.71828^(-492.8857+59.0795*K113+7.224*L113)))</f>
        <v>4.735237059301307E-20</v>
      </c>
      <c r="DU113" s="40">
        <f>COUNTIF($M113,"=13")+COUNTIF($N113,"=21")+COUNTIF($O113,"=14")+COUNTIF($P113,"=11")+COUNTIF($Q113,"=11")+COUNTIF($R113,"=14")+COUNTIF($S113,"=12")+COUNTIF($T113,"=12")+COUNTIF($U113,"=12")+COUNTIF($V113,"=13")+COUNTIF($W113,"=13")+COUNTIF($X113,"=16")</f>
        <v>10</v>
      </c>
      <c r="DV113" s="40">
        <f>COUNTIF($Y113,"=17")+COUNTIF($Z113,"=9")+COUNTIF($AA113,"=9")+COUNTIF($AB113,"=11")+COUNTIF($AC113,"=11")+COUNTIF($AD113,"=25")+COUNTIF($AE113,"=15")+COUNTIF($AF113,"=19")+COUNTIF($AG113,"=30")+COUNTIF($AH113,"=15")+COUNTIF($AI113,"=15")+COUNTIF($AJ113,"=16")+COUNTIF($AK113,"=17")</f>
        <v>10</v>
      </c>
      <c r="DW113" s="40">
        <f>COUNTIF($AL113,"=11")+COUNTIF($AM113,"=11")+COUNTIF($AN113,"=22")+COUNTIF($AO113,"=23")+COUNTIF($AP113,"=17")+COUNTIF($AQ113,"=14")+COUNTIF($AR113,"=19")+COUNTIF($AS113,"=17")+COUNTIF($AV113,"=12")+COUNTIF($AW113,"=12")</f>
        <v>7</v>
      </c>
      <c r="DX113" s="40">
        <f>COUNTIF($AX113,"=11")+COUNTIF($AY113,"=9")+COUNTIF($AZ113,"=15")+COUNTIF($BA113,"=16")+COUNTIF($BB113,"=8")+COUNTIF($BC113,"=10")+COUNTIF($BD113,"=10")+COUNTIF($BE113,"=8")+COUNTIF($BF113,"=10")+COUNTIF($BG113,"=10")</f>
        <v>9</v>
      </c>
      <c r="DY113" s="40">
        <f>COUNTIF($BH113,"=12")+COUNTIF($BI113,"=23")+COUNTIF($BJ113,"=23")+COUNTIF($BK113,"=15")+COUNTIF($BL113,"=10")+COUNTIF($BM113,"=12")+COUNTIF($BN113,"=12")+COUNTIF($BO113,"=16")+COUNTIF($BP113,"=8")+COUNTIF($BQ113,"=12")+COUNTIF($BR113,"=22")+COUNTIF($BS113,"=20")+COUNTIF($BT113,"=13")</f>
        <v>11</v>
      </c>
      <c r="DZ113" s="40">
        <f>COUNTIF($BU113,"=12")+COUNTIF($BV113,"=11")+COUNTIF($BW113,"=13")+COUNTIF($BX113,"=10")+COUNTIF($BY113,"=11")+COUNTIF($BZ113,"=12")+COUNTIF($CA113,"=12")</f>
        <v>5</v>
      </c>
      <c r="EA113" s="2" t="s">
        <v>176</v>
      </c>
      <c r="EB113" s="20" t="s">
        <v>614</v>
      </c>
      <c r="EC113" s="51"/>
      <c r="ED113" s="52"/>
    </row>
    <row r="114" spans="1:134" s="13" customFormat="1" ht="15.95" customHeight="1" x14ac:dyDescent="0.2">
      <c r="A114" s="136">
        <v>299992</v>
      </c>
      <c r="B114" s="52" t="s">
        <v>64</v>
      </c>
      <c r="C114" s="52" t="s">
        <v>734</v>
      </c>
      <c r="D114" s="116" t="s">
        <v>35</v>
      </c>
      <c r="E114" s="2" t="s">
        <v>111</v>
      </c>
      <c r="F114" s="2" t="s">
        <v>64</v>
      </c>
      <c r="G114" s="6">
        <v>42399.59375</v>
      </c>
      <c r="H114" s="53">
        <v>0</v>
      </c>
      <c r="I114" s="20" t="s">
        <v>230</v>
      </c>
      <c r="J114" s="6">
        <v>41277.888888888891</v>
      </c>
      <c r="K114" s="123">
        <f>+COUNTIF($N114,"&lt;=21")+COUNTIF($AA114,"&lt;=9")+COUNTIF($AJ114,"&lt;=16")+COUNTIF($AN114,"&gt;=22")+COUNTIF($AP114,"&gt;=17")+COUNTIF($AQ114,"&lt;=14")+COUNTIF($AR114,"&gt;=19")+COUNTIF($BK114,"&lt;=15")+COUNTIF($BO114,"&gt;=16")+COUNTIF($BX114,"&lt;=10")</f>
        <v>6</v>
      </c>
      <c r="L114" s="124">
        <f>65-(+DU114+DV114+DW114+DX114+DY114+DZ114)</f>
        <v>13</v>
      </c>
      <c r="M114" s="45">
        <v>13</v>
      </c>
      <c r="N114" s="45">
        <v>24</v>
      </c>
      <c r="O114" s="45">
        <v>14</v>
      </c>
      <c r="P114" s="45">
        <v>11</v>
      </c>
      <c r="Q114" s="45">
        <v>11</v>
      </c>
      <c r="R114" s="45">
        <v>14</v>
      </c>
      <c r="S114" s="45">
        <v>12</v>
      </c>
      <c r="T114" s="45">
        <v>12</v>
      </c>
      <c r="U114" s="45">
        <v>11</v>
      </c>
      <c r="V114" s="45">
        <v>13</v>
      </c>
      <c r="W114" s="45">
        <v>13</v>
      </c>
      <c r="X114" s="45">
        <v>16</v>
      </c>
      <c r="Y114" s="45">
        <v>18</v>
      </c>
      <c r="Z114" s="59">
        <v>9</v>
      </c>
      <c r="AA114" s="59">
        <v>9</v>
      </c>
      <c r="AB114" s="45">
        <v>11</v>
      </c>
      <c r="AC114" s="45">
        <v>11</v>
      </c>
      <c r="AD114" s="45">
        <v>25</v>
      </c>
      <c r="AE114" s="45">
        <v>15</v>
      </c>
      <c r="AF114" s="45">
        <v>19</v>
      </c>
      <c r="AG114" s="45">
        <v>29</v>
      </c>
      <c r="AH114" s="45">
        <v>15</v>
      </c>
      <c r="AI114" s="59">
        <v>16</v>
      </c>
      <c r="AJ114" s="59">
        <v>16</v>
      </c>
      <c r="AK114" s="59">
        <v>16</v>
      </c>
      <c r="AL114" s="45">
        <v>11</v>
      </c>
      <c r="AM114" s="45">
        <v>11</v>
      </c>
      <c r="AN114" s="45">
        <v>19</v>
      </c>
      <c r="AO114" s="45">
        <v>23</v>
      </c>
      <c r="AP114" s="45">
        <v>17</v>
      </c>
      <c r="AQ114" s="45">
        <v>14</v>
      </c>
      <c r="AR114" s="45">
        <v>16</v>
      </c>
      <c r="AS114" s="45">
        <v>18</v>
      </c>
      <c r="AT114" s="45">
        <v>36</v>
      </c>
      <c r="AU114" s="59">
        <v>37</v>
      </c>
      <c r="AV114" s="45">
        <v>12</v>
      </c>
      <c r="AW114" s="45">
        <v>12</v>
      </c>
      <c r="AX114" s="45">
        <v>11</v>
      </c>
      <c r="AY114" s="45">
        <v>9</v>
      </c>
      <c r="AZ114" s="45">
        <v>16</v>
      </c>
      <c r="BA114" s="45">
        <v>16</v>
      </c>
      <c r="BB114" s="45">
        <v>8</v>
      </c>
      <c r="BC114" s="45">
        <v>10</v>
      </c>
      <c r="BD114" s="45">
        <v>10</v>
      </c>
      <c r="BE114" s="45">
        <v>8</v>
      </c>
      <c r="BF114" s="45">
        <v>10</v>
      </c>
      <c r="BG114" s="45">
        <v>10</v>
      </c>
      <c r="BH114" s="45">
        <v>12</v>
      </c>
      <c r="BI114" s="45">
        <v>23</v>
      </c>
      <c r="BJ114" s="45">
        <v>23</v>
      </c>
      <c r="BK114" s="45">
        <v>15</v>
      </c>
      <c r="BL114" s="45">
        <v>10</v>
      </c>
      <c r="BM114" s="45">
        <v>12</v>
      </c>
      <c r="BN114" s="45">
        <v>12</v>
      </c>
      <c r="BO114" s="45">
        <v>16</v>
      </c>
      <c r="BP114" s="45">
        <v>8</v>
      </c>
      <c r="BQ114" s="45">
        <v>12</v>
      </c>
      <c r="BR114" s="45">
        <v>22</v>
      </c>
      <c r="BS114" s="45">
        <v>22</v>
      </c>
      <c r="BT114" s="45">
        <v>13</v>
      </c>
      <c r="BU114" s="45">
        <v>12</v>
      </c>
      <c r="BV114" s="45">
        <v>11</v>
      </c>
      <c r="BW114" s="45">
        <v>13</v>
      </c>
      <c r="BX114" s="45">
        <v>11</v>
      </c>
      <c r="BY114" s="45">
        <v>11</v>
      </c>
      <c r="BZ114" s="45">
        <v>13</v>
      </c>
      <c r="CA114" s="45">
        <v>12</v>
      </c>
      <c r="CB114" s="62" t="s">
        <v>0</v>
      </c>
      <c r="CC114" s="62" t="s">
        <v>0</v>
      </c>
      <c r="CD114" s="62" t="s">
        <v>0</v>
      </c>
      <c r="CE114" s="62" t="s">
        <v>0</v>
      </c>
      <c r="CF114" s="62" t="s">
        <v>0</v>
      </c>
      <c r="CG114" s="62" t="s">
        <v>0</v>
      </c>
      <c r="CH114" s="62" t="s">
        <v>0</v>
      </c>
      <c r="CI114" s="62" t="s">
        <v>0</v>
      </c>
      <c r="CJ114" s="62" t="s">
        <v>0</v>
      </c>
      <c r="CK114" s="62" t="s">
        <v>0</v>
      </c>
      <c r="CL114" s="62" t="s">
        <v>0</v>
      </c>
      <c r="CM114" s="62" t="s">
        <v>0</v>
      </c>
      <c r="CN114" s="62" t="s">
        <v>0</v>
      </c>
      <c r="CO114" s="62" t="s">
        <v>0</v>
      </c>
      <c r="CP114" s="62" t="s">
        <v>0</v>
      </c>
      <c r="CQ114" s="62" t="s">
        <v>0</v>
      </c>
      <c r="CR114" s="62" t="s">
        <v>0</v>
      </c>
      <c r="CS114" s="62" t="s">
        <v>0</v>
      </c>
      <c r="CT114" s="62" t="s">
        <v>0</v>
      </c>
      <c r="CU114" s="62" t="s">
        <v>0</v>
      </c>
      <c r="CV114" s="62" t="s">
        <v>0</v>
      </c>
      <c r="CW114" s="62" t="s">
        <v>0</v>
      </c>
      <c r="CX114" s="62" t="s">
        <v>0</v>
      </c>
      <c r="CY114" s="62" t="s">
        <v>0</v>
      </c>
      <c r="CZ114" s="62" t="s">
        <v>0</v>
      </c>
      <c r="DA114" s="62" t="s">
        <v>0</v>
      </c>
      <c r="DB114" s="62" t="s">
        <v>0</v>
      </c>
      <c r="DC114" s="62" t="s">
        <v>0</v>
      </c>
      <c r="DD114" s="62" t="s">
        <v>0</v>
      </c>
      <c r="DE114" s="62" t="s">
        <v>0</v>
      </c>
      <c r="DF114" s="62" t="s">
        <v>0</v>
      </c>
      <c r="DG114" s="62" t="s">
        <v>0</v>
      </c>
      <c r="DH114" s="62" t="s">
        <v>0</v>
      </c>
      <c r="DI114" s="62" t="s">
        <v>0</v>
      </c>
      <c r="DJ114" s="62" t="s">
        <v>0</v>
      </c>
      <c r="DK114" s="62" t="s">
        <v>0</v>
      </c>
      <c r="DL114" s="62" t="s">
        <v>0</v>
      </c>
      <c r="DM114" s="62" t="s">
        <v>0</v>
      </c>
      <c r="DN114" s="62" t="s">
        <v>0</v>
      </c>
      <c r="DO114" s="62" t="s">
        <v>0</v>
      </c>
      <c r="DP114" s="62" t="s">
        <v>0</v>
      </c>
      <c r="DQ114" s="62" t="s">
        <v>0</v>
      </c>
      <c r="DR114" s="62" t="s">
        <v>0</v>
      </c>
      <c r="DS114" s="62" t="s">
        <v>0</v>
      </c>
      <c r="DT114" s="144">
        <f>(2.71828^(-492.8857+59.0795*K114+7.224*L114))/(1+(2.71828^(-492.8857+59.0795*K114+7.224*L114)))</f>
        <v>4.735237059301307E-20</v>
      </c>
      <c r="DU114" s="40">
        <f>COUNTIF($M114,"=13")+COUNTIF($N114,"=21")+COUNTIF($O114,"=14")+COUNTIF($P114,"=11")+COUNTIF($Q114,"=11")+COUNTIF($R114,"=14")+COUNTIF($S114,"=12")+COUNTIF($T114,"=12")+COUNTIF($U114,"=12")+COUNTIF($V114,"=13")+COUNTIF($W114,"=13")+COUNTIF($X114,"=16")</f>
        <v>10</v>
      </c>
      <c r="DV114" s="40">
        <f>COUNTIF($Y114,"=17")+COUNTIF($Z114,"=9")+COUNTIF($AA114,"=9")+COUNTIF($AB114,"=11")+COUNTIF($AC114,"=11")+COUNTIF($AD114,"=25")+COUNTIF($AE114,"=15")+COUNTIF($AF114,"=19")+COUNTIF($AG114,"=30")+COUNTIF($AH114,"=15")+COUNTIF($AI114,"=15")+COUNTIF($AJ114,"=16")+COUNTIF($AK114,"=17")</f>
        <v>9</v>
      </c>
      <c r="DW114" s="40">
        <f>COUNTIF($AL114,"=11")+COUNTIF($AM114,"=11")+COUNTIF($AN114,"=22")+COUNTIF($AO114,"=23")+COUNTIF($AP114,"=17")+COUNTIF($AQ114,"=14")+COUNTIF($AR114,"=19")+COUNTIF($AS114,"=17")+COUNTIF($AV114,"=12")+COUNTIF($AW114,"=12")</f>
        <v>7</v>
      </c>
      <c r="DX114" s="40">
        <f>COUNTIF($AX114,"=11")+COUNTIF($AY114,"=9")+COUNTIF($AZ114,"=15")+COUNTIF($BA114,"=16")+COUNTIF($BB114,"=8")+COUNTIF($BC114,"=10")+COUNTIF($BD114,"=10")+COUNTIF($BE114,"=8")+COUNTIF($BF114,"=10")+COUNTIF($BG114,"=10")</f>
        <v>9</v>
      </c>
      <c r="DY114" s="40">
        <f>COUNTIF($BH114,"=12")+COUNTIF($BI114,"=23")+COUNTIF($BJ114,"=23")+COUNTIF($BK114,"=15")+COUNTIF($BL114,"=10")+COUNTIF($BM114,"=12")+COUNTIF($BN114,"=12")+COUNTIF($BO114,"=16")+COUNTIF($BP114,"=8")+COUNTIF($BQ114,"=12")+COUNTIF($BR114,"=22")+COUNTIF($BS114,"=20")+COUNTIF($BT114,"=13")</f>
        <v>12</v>
      </c>
      <c r="DZ114" s="40">
        <f>COUNTIF($BU114,"=12")+COUNTIF($BV114,"=11")+COUNTIF($BW114,"=13")+COUNTIF($BX114,"=10")+COUNTIF($BY114,"=11")+COUNTIF($BZ114,"=12")+COUNTIF($CA114,"=12")</f>
        <v>5</v>
      </c>
      <c r="EA114" s="33"/>
      <c r="EB114" s="33"/>
      <c r="EC114" s="33"/>
      <c r="ED114" s="3"/>
    </row>
    <row r="115" spans="1:134" s="13" customFormat="1" ht="15.95" customHeight="1" x14ac:dyDescent="0.25">
      <c r="A115" s="20">
        <v>396187</v>
      </c>
      <c r="B115" s="2" t="s">
        <v>46</v>
      </c>
      <c r="C115" s="20" t="s">
        <v>290</v>
      </c>
      <c r="D115" s="116" t="s">
        <v>291</v>
      </c>
      <c r="E115" s="26" t="s">
        <v>111</v>
      </c>
      <c r="F115" s="20" t="s">
        <v>138</v>
      </c>
      <c r="G115" s="98">
        <v>43739</v>
      </c>
      <c r="H115" s="75">
        <v>0</v>
      </c>
      <c r="I115" s="2" t="s">
        <v>285</v>
      </c>
      <c r="J115" s="20" t="s">
        <v>284</v>
      </c>
      <c r="K115" s="123">
        <f>+COUNTIF($N115,"&lt;=21")+COUNTIF($AA115,"&lt;=9")+COUNTIF($AJ115,"&lt;=16")+COUNTIF($AN115,"&gt;=22")+COUNTIF($AP115,"&gt;=17")+COUNTIF($AQ115,"&lt;=14")+COUNTIF($AR115,"&gt;=19")+COUNTIF($BK115,"&lt;=15")+COUNTIF($BO115,"&gt;=16")+COUNTIF($BX115,"&lt;=10")</f>
        <v>6</v>
      </c>
      <c r="L115" s="124">
        <f>65-(+DU115+DV115+DW115+DX115+DY115+DZ115)</f>
        <v>13</v>
      </c>
      <c r="M115" s="113">
        <v>14</v>
      </c>
      <c r="N115" s="113">
        <v>25</v>
      </c>
      <c r="O115" s="113">
        <v>14</v>
      </c>
      <c r="P115" s="113">
        <v>11</v>
      </c>
      <c r="Q115" s="114">
        <v>11</v>
      </c>
      <c r="R115" s="114">
        <v>14</v>
      </c>
      <c r="S115" s="113">
        <v>12</v>
      </c>
      <c r="T115" s="113">
        <v>12</v>
      </c>
      <c r="U115" s="113">
        <v>13</v>
      </c>
      <c r="V115" s="113">
        <v>12</v>
      </c>
      <c r="W115" s="113">
        <v>13</v>
      </c>
      <c r="X115" s="113">
        <v>17</v>
      </c>
      <c r="Y115" s="113">
        <v>17</v>
      </c>
      <c r="Z115" s="121">
        <v>9</v>
      </c>
      <c r="AA115" s="121">
        <v>9</v>
      </c>
      <c r="AB115" s="113">
        <v>11</v>
      </c>
      <c r="AC115" s="113">
        <v>11</v>
      </c>
      <c r="AD115" s="113">
        <v>25</v>
      </c>
      <c r="AE115" s="113">
        <v>15</v>
      </c>
      <c r="AF115" s="113">
        <v>19</v>
      </c>
      <c r="AG115" s="113">
        <v>27</v>
      </c>
      <c r="AH115" s="114">
        <v>15</v>
      </c>
      <c r="AI115" s="121">
        <v>15</v>
      </c>
      <c r="AJ115" s="121">
        <v>16</v>
      </c>
      <c r="AK115" s="121">
        <v>17</v>
      </c>
      <c r="AL115" s="113">
        <v>12</v>
      </c>
      <c r="AM115" s="113">
        <v>11</v>
      </c>
      <c r="AN115" s="114">
        <v>19</v>
      </c>
      <c r="AO115" s="114">
        <v>23</v>
      </c>
      <c r="AP115" s="113">
        <v>16</v>
      </c>
      <c r="AQ115" s="113">
        <v>14</v>
      </c>
      <c r="AR115" s="113">
        <v>20</v>
      </c>
      <c r="AS115" s="113">
        <v>17</v>
      </c>
      <c r="AT115" s="114">
        <v>37</v>
      </c>
      <c r="AU115" s="121">
        <v>37</v>
      </c>
      <c r="AV115" s="113">
        <v>11</v>
      </c>
      <c r="AW115" s="113">
        <v>12</v>
      </c>
      <c r="AX115" s="113">
        <v>11</v>
      </c>
      <c r="AY115" s="113">
        <v>9</v>
      </c>
      <c r="AZ115" s="114">
        <v>15</v>
      </c>
      <c r="BA115" s="114">
        <v>16</v>
      </c>
      <c r="BB115" s="113">
        <v>8</v>
      </c>
      <c r="BC115" s="113">
        <v>10</v>
      </c>
      <c r="BD115" s="113">
        <v>10</v>
      </c>
      <c r="BE115" s="113">
        <v>8</v>
      </c>
      <c r="BF115" s="113">
        <v>10</v>
      </c>
      <c r="BG115" s="113">
        <v>10</v>
      </c>
      <c r="BH115" s="113">
        <v>12</v>
      </c>
      <c r="BI115" s="114">
        <v>23</v>
      </c>
      <c r="BJ115" s="114">
        <v>23</v>
      </c>
      <c r="BK115" s="113">
        <v>16</v>
      </c>
      <c r="BL115" s="113">
        <v>10</v>
      </c>
      <c r="BM115" s="113">
        <v>12</v>
      </c>
      <c r="BN115" s="113">
        <v>12</v>
      </c>
      <c r="BO115" s="113">
        <v>16</v>
      </c>
      <c r="BP115" s="113">
        <v>8</v>
      </c>
      <c r="BQ115" s="113">
        <v>13</v>
      </c>
      <c r="BR115" s="113">
        <v>22</v>
      </c>
      <c r="BS115" s="113">
        <v>20</v>
      </c>
      <c r="BT115" s="113">
        <v>13</v>
      </c>
      <c r="BU115" s="113">
        <v>12</v>
      </c>
      <c r="BV115" s="113">
        <v>11</v>
      </c>
      <c r="BW115" s="113">
        <v>13</v>
      </c>
      <c r="BX115" s="113">
        <v>10</v>
      </c>
      <c r="BY115" s="113">
        <v>11</v>
      </c>
      <c r="BZ115" s="113">
        <v>12</v>
      </c>
      <c r="CA115" s="113">
        <v>12</v>
      </c>
      <c r="CB115" s="71">
        <v>38</v>
      </c>
      <c r="CC115" s="71">
        <v>15</v>
      </c>
      <c r="CD115" s="71">
        <v>9</v>
      </c>
      <c r="CE115" s="71">
        <v>16</v>
      </c>
      <c r="CF115" s="71">
        <v>12</v>
      </c>
      <c r="CG115" s="71">
        <v>26</v>
      </c>
      <c r="CH115" s="71">
        <v>26</v>
      </c>
      <c r="CI115" s="71">
        <v>19</v>
      </c>
      <c r="CJ115" s="71">
        <v>12</v>
      </c>
      <c r="CK115" s="71">
        <v>10</v>
      </c>
      <c r="CL115" s="71">
        <v>12</v>
      </c>
      <c r="CM115" s="71">
        <v>12</v>
      </c>
      <c r="CN115" s="71">
        <v>10</v>
      </c>
      <c r="CO115" s="71">
        <v>9</v>
      </c>
      <c r="CP115" s="71">
        <v>12</v>
      </c>
      <c r="CQ115" s="71">
        <v>12</v>
      </c>
      <c r="CR115" s="71">
        <v>10</v>
      </c>
      <c r="CS115" s="71">
        <v>11</v>
      </c>
      <c r="CT115" s="71">
        <v>11</v>
      </c>
      <c r="CU115" s="71">
        <v>30</v>
      </c>
      <c r="CV115" s="71">
        <v>11</v>
      </c>
      <c r="CW115" s="71">
        <v>14</v>
      </c>
      <c r="CX115" s="71">
        <v>24</v>
      </c>
      <c r="CY115" s="71">
        <v>13</v>
      </c>
      <c r="CZ115" s="71">
        <v>10</v>
      </c>
      <c r="DA115" s="71">
        <v>11</v>
      </c>
      <c r="DB115" s="71">
        <v>21</v>
      </c>
      <c r="DC115" s="71">
        <v>15</v>
      </c>
      <c r="DD115" s="71">
        <v>19</v>
      </c>
      <c r="DE115" s="71">
        <v>12</v>
      </c>
      <c r="DF115" s="71">
        <v>23</v>
      </c>
      <c r="DG115" s="71">
        <v>17</v>
      </c>
      <c r="DH115" s="71">
        <v>12</v>
      </c>
      <c r="DI115" s="71">
        <v>15</v>
      </c>
      <c r="DJ115" s="71">
        <v>25</v>
      </c>
      <c r="DK115" s="71">
        <v>12</v>
      </c>
      <c r="DL115" s="71">
        <v>23</v>
      </c>
      <c r="DM115" s="71">
        <v>18</v>
      </c>
      <c r="DN115" s="71">
        <v>11</v>
      </c>
      <c r="DO115" s="71">
        <v>14</v>
      </c>
      <c r="DP115" s="71">
        <v>17</v>
      </c>
      <c r="DQ115" s="71">
        <v>9</v>
      </c>
      <c r="DR115" s="71">
        <v>13</v>
      </c>
      <c r="DS115" s="71">
        <v>11</v>
      </c>
      <c r="DT115" s="144">
        <f>(2.71828^(-492.8857+59.0795*K115+7.224*L115))/(1+(2.71828^(-492.8857+59.0795*K115+7.224*L115)))</f>
        <v>4.735237059301307E-20</v>
      </c>
      <c r="DU115" s="40">
        <f>COUNTIF($M115,"=13")+COUNTIF($N115,"=21")+COUNTIF($O115,"=14")+COUNTIF($P115,"=11")+COUNTIF($Q115,"=11")+COUNTIF($R115,"=14")+COUNTIF($S115,"=12")+COUNTIF($T115,"=12")+COUNTIF($U115,"=12")+COUNTIF($V115,"=13")+COUNTIF($W115,"=13")+COUNTIF($X115,"=16")</f>
        <v>7</v>
      </c>
      <c r="DV115" s="40">
        <f>COUNTIF($Y115,"=17")+COUNTIF($Z115,"=9")+COUNTIF($AA115,"=9")+COUNTIF($AB115,"=11")+COUNTIF($AC115,"=11")+COUNTIF($AD115,"=25")+COUNTIF($AE115,"=15")+COUNTIF($AF115,"=19")+COUNTIF($AG115,"=30")+COUNTIF($AH115,"=15")+COUNTIF($AI115,"=15")+COUNTIF($AJ115,"=16")+COUNTIF($AK115,"=17")</f>
        <v>12</v>
      </c>
      <c r="DW115" s="40">
        <f>COUNTIF($AL115,"=11")+COUNTIF($AM115,"=11")+COUNTIF($AN115,"=22")+COUNTIF($AO115,"=23")+COUNTIF($AP115,"=17")+COUNTIF($AQ115,"=14")+COUNTIF($AR115,"=19")+COUNTIF($AS115,"=17")+COUNTIF($AV115,"=12")+COUNTIF($AW115,"=12")</f>
        <v>5</v>
      </c>
      <c r="DX115" s="40">
        <f>COUNTIF($AX115,"=11")+COUNTIF($AY115,"=9")+COUNTIF($AZ115,"=15")+COUNTIF($BA115,"=16")+COUNTIF($BB115,"=8")+COUNTIF($BC115,"=10")+COUNTIF($BD115,"=10")+COUNTIF($BE115,"=8")+COUNTIF($BF115,"=10")+COUNTIF($BG115,"=10")</f>
        <v>10</v>
      </c>
      <c r="DY115" s="40">
        <f>COUNTIF($BH115,"=12")+COUNTIF($BI115,"=23")+COUNTIF($BJ115,"=23")+COUNTIF($BK115,"=15")+COUNTIF($BL115,"=10")+COUNTIF($BM115,"=12")+COUNTIF($BN115,"=12")+COUNTIF($BO115,"=16")+COUNTIF($BP115,"=8")+COUNTIF($BQ115,"=12")+COUNTIF($BR115,"=22")+COUNTIF($BS115,"=20")+COUNTIF($BT115,"=13")</f>
        <v>11</v>
      </c>
      <c r="DZ115" s="40">
        <f>COUNTIF($BU115,"=12")+COUNTIF($BV115,"=11")+COUNTIF($BW115,"=13")+COUNTIF($BX115,"=10")+COUNTIF($BY115,"=11")+COUNTIF($BZ115,"=12")+COUNTIF($CA115,"=12")</f>
        <v>7</v>
      </c>
      <c r="EA115" s="2" t="s">
        <v>46</v>
      </c>
      <c r="EB115" s="20" t="s">
        <v>293</v>
      </c>
      <c r="EC115" s="51"/>
      <c r="ED115" s="3"/>
    </row>
    <row r="116" spans="1:134" s="13" customFormat="1" ht="15.95" customHeight="1" x14ac:dyDescent="0.2">
      <c r="A116" s="69">
        <v>32456</v>
      </c>
      <c r="B116" s="35" t="s">
        <v>173</v>
      </c>
      <c r="C116" s="52" t="s">
        <v>535</v>
      </c>
      <c r="D116" s="116" t="s">
        <v>61</v>
      </c>
      <c r="E116" s="2" t="s">
        <v>12</v>
      </c>
      <c r="F116" s="2" t="s">
        <v>165</v>
      </c>
      <c r="G116" s="6">
        <v>42395.309027777781</v>
      </c>
      <c r="H116" s="53">
        <v>0</v>
      </c>
      <c r="I116" s="20" t="s">
        <v>230</v>
      </c>
      <c r="J116" s="6">
        <v>41277.888888888891</v>
      </c>
      <c r="K116" s="123">
        <f>+COUNTIF($N116,"&lt;=21")+COUNTIF($AA116,"&lt;=9")+COUNTIF($AJ116,"&lt;=16")+COUNTIF($AN116,"&gt;=22")+COUNTIF($AP116,"&gt;=17")+COUNTIF($AQ116,"&lt;=14")+COUNTIF($AR116,"&gt;=19")+COUNTIF($BK116,"&lt;=15")+COUNTIF($BO116,"&gt;=16")+COUNTIF($BX116,"&lt;=10")</f>
        <v>6</v>
      </c>
      <c r="L116" s="124">
        <f>65-(+DU116+DV116+DW116+DX116+DY116+DZ116)</f>
        <v>14</v>
      </c>
      <c r="M116" s="45">
        <v>14</v>
      </c>
      <c r="N116" s="45">
        <v>25</v>
      </c>
      <c r="O116" s="45">
        <v>14</v>
      </c>
      <c r="P116" s="45">
        <v>11</v>
      </c>
      <c r="Q116" s="45">
        <v>11</v>
      </c>
      <c r="R116" s="45">
        <v>13</v>
      </c>
      <c r="S116" s="45">
        <v>12</v>
      </c>
      <c r="T116" s="45">
        <v>12</v>
      </c>
      <c r="U116" s="45">
        <v>12</v>
      </c>
      <c r="V116" s="45">
        <v>14</v>
      </c>
      <c r="W116" s="45">
        <v>14</v>
      </c>
      <c r="X116" s="45">
        <v>16</v>
      </c>
      <c r="Y116" s="45">
        <v>16</v>
      </c>
      <c r="Z116" s="59">
        <v>9</v>
      </c>
      <c r="AA116" s="59">
        <v>10</v>
      </c>
      <c r="AB116" s="45">
        <v>11</v>
      </c>
      <c r="AC116" s="45">
        <v>11</v>
      </c>
      <c r="AD116" s="45">
        <v>25</v>
      </c>
      <c r="AE116" s="45">
        <v>15</v>
      </c>
      <c r="AF116" s="45">
        <v>18</v>
      </c>
      <c r="AG116" s="45">
        <v>30</v>
      </c>
      <c r="AH116" s="59">
        <v>15</v>
      </c>
      <c r="AI116" s="59">
        <v>16</v>
      </c>
      <c r="AJ116" s="59">
        <v>16</v>
      </c>
      <c r="AK116" s="59">
        <v>16</v>
      </c>
      <c r="AL116" s="45">
        <v>11</v>
      </c>
      <c r="AM116" s="45">
        <v>11</v>
      </c>
      <c r="AN116" s="45">
        <v>19</v>
      </c>
      <c r="AO116" s="45">
        <v>23</v>
      </c>
      <c r="AP116" s="45">
        <v>17</v>
      </c>
      <c r="AQ116" s="45">
        <v>16</v>
      </c>
      <c r="AR116" s="45">
        <v>19</v>
      </c>
      <c r="AS116" s="45">
        <v>17</v>
      </c>
      <c r="AT116" s="59">
        <v>36</v>
      </c>
      <c r="AU116" s="59">
        <v>39</v>
      </c>
      <c r="AV116" s="45">
        <v>12</v>
      </c>
      <c r="AW116" s="45">
        <v>12</v>
      </c>
      <c r="AX116" s="45">
        <v>11</v>
      </c>
      <c r="AY116" s="45">
        <v>9</v>
      </c>
      <c r="AZ116" s="45">
        <v>15</v>
      </c>
      <c r="BA116" s="45">
        <v>16</v>
      </c>
      <c r="BB116" s="45">
        <v>8</v>
      </c>
      <c r="BC116" s="45">
        <v>10</v>
      </c>
      <c r="BD116" s="45">
        <v>10</v>
      </c>
      <c r="BE116" s="45">
        <v>8</v>
      </c>
      <c r="BF116" s="45">
        <v>10</v>
      </c>
      <c r="BG116" s="45">
        <v>10</v>
      </c>
      <c r="BH116" s="45">
        <v>12</v>
      </c>
      <c r="BI116" s="45">
        <v>21</v>
      </c>
      <c r="BJ116" s="59">
        <v>23</v>
      </c>
      <c r="BK116" s="45">
        <v>15</v>
      </c>
      <c r="BL116" s="45">
        <v>10</v>
      </c>
      <c r="BM116" s="45">
        <v>12</v>
      </c>
      <c r="BN116" s="45">
        <v>12</v>
      </c>
      <c r="BO116" s="45">
        <v>16</v>
      </c>
      <c r="BP116" s="45">
        <v>8</v>
      </c>
      <c r="BQ116" s="45">
        <v>12</v>
      </c>
      <c r="BR116" s="45">
        <v>25</v>
      </c>
      <c r="BS116" s="45">
        <v>20</v>
      </c>
      <c r="BT116" s="45">
        <v>13</v>
      </c>
      <c r="BU116" s="45">
        <v>12</v>
      </c>
      <c r="BV116" s="45">
        <v>11</v>
      </c>
      <c r="BW116" s="45">
        <v>13</v>
      </c>
      <c r="BX116" s="45">
        <v>10</v>
      </c>
      <c r="BY116" s="45">
        <v>11</v>
      </c>
      <c r="BZ116" s="45">
        <v>12</v>
      </c>
      <c r="CA116" s="45">
        <v>12</v>
      </c>
      <c r="CB116" s="62" t="s">
        <v>0</v>
      </c>
      <c r="CC116" s="62" t="s">
        <v>0</v>
      </c>
      <c r="CD116" s="62" t="s">
        <v>0</v>
      </c>
      <c r="CE116" s="62" t="s">
        <v>0</v>
      </c>
      <c r="CF116" s="62" t="s">
        <v>0</v>
      </c>
      <c r="CG116" s="62" t="s">
        <v>0</v>
      </c>
      <c r="CH116" s="62" t="s">
        <v>0</v>
      </c>
      <c r="CI116" s="62" t="s">
        <v>0</v>
      </c>
      <c r="CJ116" s="62" t="s">
        <v>0</v>
      </c>
      <c r="CK116" s="62" t="s">
        <v>0</v>
      </c>
      <c r="CL116" s="62" t="s">
        <v>0</v>
      </c>
      <c r="CM116" s="62" t="s">
        <v>0</v>
      </c>
      <c r="CN116" s="62" t="s">
        <v>0</v>
      </c>
      <c r="CO116" s="62" t="s">
        <v>0</v>
      </c>
      <c r="CP116" s="62" t="s">
        <v>0</v>
      </c>
      <c r="CQ116" s="62" t="s">
        <v>0</v>
      </c>
      <c r="CR116" s="62" t="s">
        <v>0</v>
      </c>
      <c r="CS116" s="62" t="s">
        <v>0</v>
      </c>
      <c r="CT116" s="62" t="s">
        <v>0</v>
      </c>
      <c r="CU116" s="62" t="s">
        <v>0</v>
      </c>
      <c r="CV116" s="62" t="s">
        <v>0</v>
      </c>
      <c r="CW116" s="62" t="s">
        <v>0</v>
      </c>
      <c r="CX116" s="62" t="s">
        <v>0</v>
      </c>
      <c r="CY116" s="62" t="s">
        <v>0</v>
      </c>
      <c r="CZ116" s="62" t="s">
        <v>0</v>
      </c>
      <c r="DA116" s="62" t="s">
        <v>0</v>
      </c>
      <c r="DB116" s="62" t="s">
        <v>0</v>
      </c>
      <c r="DC116" s="62" t="s">
        <v>0</v>
      </c>
      <c r="DD116" s="62" t="s">
        <v>0</v>
      </c>
      <c r="DE116" s="62" t="s">
        <v>0</v>
      </c>
      <c r="DF116" s="62" t="s">
        <v>0</v>
      </c>
      <c r="DG116" s="62" t="s">
        <v>0</v>
      </c>
      <c r="DH116" s="62" t="s">
        <v>0</v>
      </c>
      <c r="DI116" s="62" t="s">
        <v>0</v>
      </c>
      <c r="DJ116" s="62" t="s">
        <v>0</v>
      </c>
      <c r="DK116" s="62" t="s">
        <v>0</v>
      </c>
      <c r="DL116" s="62" t="s">
        <v>0</v>
      </c>
      <c r="DM116" s="62" t="s">
        <v>0</v>
      </c>
      <c r="DN116" s="62" t="s">
        <v>0</v>
      </c>
      <c r="DO116" s="62" t="s">
        <v>0</v>
      </c>
      <c r="DP116" s="62" t="s">
        <v>0</v>
      </c>
      <c r="DQ116" s="62" t="s">
        <v>0</v>
      </c>
      <c r="DR116" s="62" t="s">
        <v>0</v>
      </c>
      <c r="DS116" s="62" t="s">
        <v>0</v>
      </c>
      <c r="DT116" s="144">
        <f>(2.71828^(-492.8857+59.0795*K116+7.224*L116))/(1+(2.71828^(-492.8857+59.0795*K116+7.224*L116)))</f>
        <v>6.4965525058420022E-17</v>
      </c>
      <c r="DU116" s="40">
        <f>COUNTIF($M116,"=13")+COUNTIF($N116,"=21")+COUNTIF($O116,"=14")+COUNTIF($P116,"=11")+COUNTIF($Q116,"=11")+COUNTIF($R116,"=14")+COUNTIF($S116,"=12")+COUNTIF($T116,"=12")+COUNTIF($U116,"=12")+COUNTIF($V116,"=13")+COUNTIF($W116,"=13")+COUNTIF($X116,"=16")</f>
        <v>7</v>
      </c>
      <c r="DV116" s="40">
        <f>COUNTIF($Y116,"=17")+COUNTIF($Z116,"=9")+COUNTIF($AA116,"=9")+COUNTIF($AB116,"=11")+COUNTIF($AC116,"=11")+COUNTIF($AD116,"=25")+COUNTIF($AE116,"=15")+COUNTIF($AF116,"=19")+COUNTIF($AG116,"=30")+COUNTIF($AH116,"=15")+COUNTIF($AI116,"=15")+COUNTIF($AJ116,"=16")+COUNTIF($AK116,"=17")</f>
        <v>8</v>
      </c>
      <c r="DW116" s="40">
        <f>COUNTIF($AL116,"=11")+COUNTIF($AM116,"=11")+COUNTIF($AN116,"=22")+COUNTIF($AO116,"=23")+COUNTIF($AP116,"=17")+COUNTIF($AQ116,"=14")+COUNTIF($AR116,"=19")+COUNTIF($AS116,"=17")+COUNTIF($AV116,"=12")+COUNTIF($AW116,"=12")</f>
        <v>8</v>
      </c>
      <c r="DX116" s="40">
        <f>COUNTIF($AX116,"=11")+COUNTIF($AY116,"=9")+COUNTIF($AZ116,"=15")+COUNTIF($BA116,"=16")+COUNTIF($BB116,"=8")+COUNTIF($BC116,"=10")+COUNTIF($BD116,"=10")+COUNTIF($BE116,"=8")+COUNTIF($BF116,"=10")+COUNTIF($BG116,"=10")</f>
        <v>10</v>
      </c>
      <c r="DY116" s="40">
        <f>COUNTIF($BH116,"=12")+COUNTIF($BI116,"=23")+COUNTIF($BJ116,"=23")+COUNTIF($BK116,"=15")+COUNTIF($BL116,"=10")+COUNTIF($BM116,"=12")+COUNTIF($BN116,"=12")+COUNTIF($BO116,"=16")+COUNTIF($BP116,"=8")+COUNTIF($BQ116,"=12")+COUNTIF($BR116,"=22")+COUNTIF($BS116,"=20")+COUNTIF($BT116,"=13")</f>
        <v>11</v>
      </c>
      <c r="DZ116" s="40">
        <f>COUNTIF($BU116,"=12")+COUNTIF($BV116,"=11")+COUNTIF($BW116,"=13")+COUNTIF($BX116,"=10")+COUNTIF($BY116,"=11")+COUNTIF($BZ116,"=12")+COUNTIF($CA116,"=12")</f>
        <v>7</v>
      </c>
      <c r="EA116" s="52"/>
      <c r="EB116" s="52"/>
      <c r="EC116" s="52"/>
      <c r="ED116" s="33"/>
    </row>
    <row r="117" spans="1:134" s="13" customFormat="1" ht="15.95" customHeight="1" x14ac:dyDescent="0.25">
      <c r="A117" s="20">
        <v>192290</v>
      </c>
      <c r="B117" s="55" t="s">
        <v>54</v>
      </c>
      <c r="C117" s="20" t="s">
        <v>313</v>
      </c>
      <c r="D117" s="119" t="s">
        <v>316</v>
      </c>
      <c r="E117" s="7" t="s">
        <v>111</v>
      </c>
      <c r="F117" s="7" t="s">
        <v>103</v>
      </c>
      <c r="G117" s="98">
        <v>43739</v>
      </c>
      <c r="H117" s="53">
        <v>0</v>
      </c>
      <c r="I117" s="20" t="s">
        <v>286</v>
      </c>
      <c r="J117" s="20" t="s">
        <v>284</v>
      </c>
      <c r="K117" s="123">
        <f>+COUNTIF($N117,"&lt;=21")+COUNTIF($AA117,"&lt;=9")+COUNTIF($AJ117,"&lt;=16")+COUNTIF($AN117,"&gt;=22")+COUNTIF($AP117,"&gt;=17")+COUNTIF($AQ117,"&lt;=14")+COUNTIF($AR117,"&gt;=19")+COUNTIF($BK117,"&lt;=15")+COUNTIF($BO117,"&gt;=16")+COUNTIF($BX117,"&lt;=10")</f>
        <v>6</v>
      </c>
      <c r="L117" s="124">
        <f>65-(+DU117+DV117+DW117+DX117+DY117+DZ117)</f>
        <v>14</v>
      </c>
      <c r="M117" s="113">
        <v>13</v>
      </c>
      <c r="N117" s="113">
        <v>25</v>
      </c>
      <c r="O117" s="113">
        <v>14</v>
      </c>
      <c r="P117" s="113">
        <v>11</v>
      </c>
      <c r="Q117" s="114">
        <v>11</v>
      </c>
      <c r="R117" s="114">
        <v>14</v>
      </c>
      <c r="S117" s="113">
        <v>12</v>
      </c>
      <c r="T117" s="113">
        <v>12</v>
      </c>
      <c r="U117" s="113">
        <v>11</v>
      </c>
      <c r="V117" s="113">
        <v>13</v>
      </c>
      <c r="W117" s="113">
        <v>13</v>
      </c>
      <c r="X117" s="113">
        <v>16</v>
      </c>
      <c r="Y117" s="113">
        <v>18</v>
      </c>
      <c r="Z117" s="121">
        <v>9</v>
      </c>
      <c r="AA117" s="121">
        <v>10</v>
      </c>
      <c r="AB117" s="113">
        <v>11</v>
      </c>
      <c r="AC117" s="113">
        <v>11</v>
      </c>
      <c r="AD117" s="113">
        <v>25</v>
      </c>
      <c r="AE117" s="113">
        <v>15</v>
      </c>
      <c r="AF117" s="113">
        <v>19</v>
      </c>
      <c r="AG117" s="113">
        <v>29</v>
      </c>
      <c r="AH117" s="114">
        <v>15</v>
      </c>
      <c r="AI117" s="121">
        <v>15</v>
      </c>
      <c r="AJ117" s="121">
        <v>16</v>
      </c>
      <c r="AK117" s="121">
        <v>17</v>
      </c>
      <c r="AL117" s="113">
        <v>11</v>
      </c>
      <c r="AM117" s="113">
        <v>11</v>
      </c>
      <c r="AN117" s="114">
        <v>19</v>
      </c>
      <c r="AO117" s="114">
        <v>23</v>
      </c>
      <c r="AP117" s="113">
        <v>17</v>
      </c>
      <c r="AQ117" s="113">
        <v>14</v>
      </c>
      <c r="AR117" s="113">
        <v>20</v>
      </c>
      <c r="AS117" s="113">
        <v>19</v>
      </c>
      <c r="AT117" s="114">
        <v>35</v>
      </c>
      <c r="AU117" s="114">
        <v>38</v>
      </c>
      <c r="AV117" s="113">
        <v>11</v>
      </c>
      <c r="AW117" s="113">
        <v>12</v>
      </c>
      <c r="AX117" s="113">
        <v>11</v>
      </c>
      <c r="AY117" s="113">
        <v>9</v>
      </c>
      <c r="AZ117" s="114">
        <v>15</v>
      </c>
      <c r="BA117" s="114">
        <v>16</v>
      </c>
      <c r="BB117" s="113">
        <v>8</v>
      </c>
      <c r="BC117" s="113">
        <v>11</v>
      </c>
      <c r="BD117" s="113">
        <v>10</v>
      </c>
      <c r="BE117" s="113">
        <v>8</v>
      </c>
      <c r="BF117" s="113">
        <v>9</v>
      </c>
      <c r="BG117" s="113">
        <v>10</v>
      </c>
      <c r="BH117" s="113">
        <v>12</v>
      </c>
      <c r="BI117" s="114">
        <v>23</v>
      </c>
      <c r="BJ117" s="114">
        <v>24</v>
      </c>
      <c r="BK117" s="113">
        <v>16</v>
      </c>
      <c r="BL117" s="113">
        <v>10</v>
      </c>
      <c r="BM117" s="113">
        <v>12</v>
      </c>
      <c r="BN117" s="113">
        <v>12</v>
      </c>
      <c r="BO117" s="113">
        <v>16</v>
      </c>
      <c r="BP117" s="113">
        <v>8</v>
      </c>
      <c r="BQ117" s="113">
        <v>12</v>
      </c>
      <c r="BR117" s="113">
        <v>23</v>
      </c>
      <c r="BS117" s="113">
        <v>20</v>
      </c>
      <c r="BT117" s="113">
        <v>13</v>
      </c>
      <c r="BU117" s="113">
        <v>12</v>
      </c>
      <c r="BV117" s="113">
        <v>11</v>
      </c>
      <c r="BW117" s="113">
        <v>13</v>
      </c>
      <c r="BX117" s="113">
        <v>10</v>
      </c>
      <c r="BY117" s="113">
        <v>11</v>
      </c>
      <c r="BZ117" s="113">
        <v>12</v>
      </c>
      <c r="CA117" s="113">
        <v>12</v>
      </c>
      <c r="CB117" s="71" t="s">
        <v>0</v>
      </c>
      <c r="CC117" s="71" t="s">
        <v>0</v>
      </c>
      <c r="CD117" s="71" t="s">
        <v>0</v>
      </c>
      <c r="CE117" s="71" t="s">
        <v>0</v>
      </c>
      <c r="CF117" s="71" t="s">
        <v>0</v>
      </c>
      <c r="CG117" s="71" t="s">
        <v>0</v>
      </c>
      <c r="CH117" s="71" t="s">
        <v>0</v>
      </c>
      <c r="CI117" s="71" t="s">
        <v>0</v>
      </c>
      <c r="CJ117" s="71" t="s">
        <v>0</v>
      </c>
      <c r="CK117" s="71" t="s">
        <v>0</v>
      </c>
      <c r="CL117" s="71" t="s">
        <v>0</v>
      </c>
      <c r="CM117" s="71" t="s">
        <v>0</v>
      </c>
      <c r="CN117" s="71" t="s">
        <v>0</v>
      </c>
      <c r="CO117" s="71" t="s">
        <v>0</v>
      </c>
      <c r="CP117" s="71" t="s">
        <v>0</v>
      </c>
      <c r="CQ117" s="71" t="s">
        <v>0</v>
      </c>
      <c r="CR117" s="71" t="s">
        <v>0</v>
      </c>
      <c r="CS117" s="71" t="s">
        <v>0</v>
      </c>
      <c r="CT117" s="71" t="s">
        <v>0</v>
      </c>
      <c r="CU117" s="71" t="s">
        <v>0</v>
      </c>
      <c r="CV117" s="71" t="s">
        <v>0</v>
      </c>
      <c r="CW117" s="71" t="s">
        <v>0</v>
      </c>
      <c r="CX117" s="71" t="s">
        <v>0</v>
      </c>
      <c r="CY117" s="71" t="s">
        <v>0</v>
      </c>
      <c r="CZ117" s="71" t="s">
        <v>0</v>
      </c>
      <c r="DA117" s="71" t="s">
        <v>0</v>
      </c>
      <c r="DB117" s="71" t="s">
        <v>0</v>
      </c>
      <c r="DC117" s="71" t="s">
        <v>0</v>
      </c>
      <c r="DD117" s="71" t="s">
        <v>0</v>
      </c>
      <c r="DE117" s="71" t="s">
        <v>0</v>
      </c>
      <c r="DF117" s="71" t="s">
        <v>0</v>
      </c>
      <c r="DG117" s="71" t="s">
        <v>0</v>
      </c>
      <c r="DH117" s="71" t="s">
        <v>0</v>
      </c>
      <c r="DI117" s="71" t="s">
        <v>0</v>
      </c>
      <c r="DJ117" s="71" t="s">
        <v>0</v>
      </c>
      <c r="DK117" s="71" t="s">
        <v>0</v>
      </c>
      <c r="DL117" s="71" t="s">
        <v>0</v>
      </c>
      <c r="DM117" s="71" t="s">
        <v>0</v>
      </c>
      <c r="DN117" s="71" t="s">
        <v>0</v>
      </c>
      <c r="DO117" s="71" t="s">
        <v>0</v>
      </c>
      <c r="DP117" s="71" t="s">
        <v>0</v>
      </c>
      <c r="DQ117" s="71" t="s">
        <v>0</v>
      </c>
      <c r="DR117" s="71" t="s">
        <v>0</v>
      </c>
      <c r="DS117" s="71" t="s">
        <v>0</v>
      </c>
      <c r="DT117" s="144">
        <f>(2.71828^(-492.8857+59.0795*K117+7.224*L117))/(1+(2.71828^(-492.8857+59.0795*K117+7.224*L117)))</f>
        <v>6.4965525058420022E-17</v>
      </c>
      <c r="DU117" s="40">
        <f>COUNTIF($M117,"=13")+COUNTIF($N117,"=21")+COUNTIF($O117,"=14")+COUNTIF($P117,"=11")+COUNTIF($Q117,"=11")+COUNTIF($R117,"=14")+COUNTIF($S117,"=12")+COUNTIF($T117,"=12")+COUNTIF($U117,"=12")+COUNTIF($V117,"=13")+COUNTIF($W117,"=13")+COUNTIF($X117,"=16")</f>
        <v>10</v>
      </c>
      <c r="DV117" s="40">
        <f>COUNTIF($Y117,"=17")+COUNTIF($Z117,"=9")+COUNTIF($AA117,"=9")+COUNTIF($AB117,"=11")+COUNTIF($AC117,"=11")+COUNTIF($AD117,"=25")+COUNTIF($AE117,"=15")+COUNTIF($AF117,"=19")+COUNTIF($AG117,"=30")+COUNTIF($AH117,"=15")+COUNTIF($AI117,"=15")+COUNTIF($AJ117,"=16")+COUNTIF($AK117,"=17")</f>
        <v>10</v>
      </c>
      <c r="DW117" s="40">
        <f>COUNTIF($AL117,"=11")+COUNTIF($AM117,"=11")+COUNTIF($AN117,"=22")+COUNTIF($AO117,"=23")+COUNTIF($AP117,"=17")+COUNTIF($AQ117,"=14")+COUNTIF($AR117,"=19")+COUNTIF($AS117,"=17")+COUNTIF($AV117,"=12")+COUNTIF($AW117,"=12")</f>
        <v>6</v>
      </c>
      <c r="DX117" s="40">
        <f>COUNTIF($AX117,"=11")+COUNTIF($AY117,"=9")+COUNTIF($AZ117,"=15")+COUNTIF($BA117,"=16")+COUNTIF($BB117,"=8")+COUNTIF($BC117,"=10")+COUNTIF($BD117,"=10")+COUNTIF($BE117,"=8")+COUNTIF($BF117,"=10")+COUNTIF($BG117,"=10")</f>
        <v>8</v>
      </c>
      <c r="DY117" s="40">
        <f>COUNTIF($BH117,"=12")+COUNTIF($BI117,"=23")+COUNTIF($BJ117,"=23")+COUNTIF($BK117,"=15")+COUNTIF($BL117,"=10")+COUNTIF($BM117,"=12")+COUNTIF($BN117,"=12")+COUNTIF($BO117,"=16")+COUNTIF($BP117,"=8")+COUNTIF($BQ117,"=12")+COUNTIF($BR117,"=22")+COUNTIF($BS117,"=20")+COUNTIF($BT117,"=13")</f>
        <v>10</v>
      </c>
      <c r="DZ117" s="40">
        <f>COUNTIF($BU117,"=12")+COUNTIF($BV117,"=11")+COUNTIF($BW117,"=13")+COUNTIF($BX117,"=10")+COUNTIF($BY117,"=11")+COUNTIF($BZ117,"=12")+COUNTIF($CA117,"=12")</f>
        <v>7</v>
      </c>
      <c r="EA117" s="2" t="s">
        <v>54</v>
      </c>
      <c r="EB117" s="20" t="s">
        <v>475</v>
      </c>
      <c r="EC117" s="51"/>
      <c r="ED117" s="33"/>
    </row>
    <row r="118" spans="1:134" s="13" customFormat="1" ht="15.95" customHeight="1" x14ac:dyDescent="0.25">
      <c r="A118" s="20">
        <v>248822</v>
      </c>
      <c r="B118" s="2" t="s">
        <v>224</v>
      </c>
      <c r="C118" s="20" t="s">
        <v>313</v>
      </c>
      <c r="D118" s="119" t="s">
        <v>316</v>
      </c>
      <c r="E118" s="43" t="s">
        <v>12</v>
      </c>
      <c r="F118" s="20" t="s">
        <v>15</v>
      </c>
      <c r="G118" s="120">
        <v>43739</v>
      </c>
      <c r="H118" s="53">
        <v>0</v>
      </c>
      <c r="I118" s="2" t="s">
        <v>285</v>
      </c>
      <c r="J118" s="20" t="s">
        <v>284</v>
      </c>
      <c r="K118" s="123">
        <f>+COUNTIF($N118,"&lt;=21")+COUNTIF($AA118,"&lt;=9")+COUNTIF($AJ118,"&lt;=16")+COUNTIF($AN118,"&gt;=22")+COUNTIF($AP118,"&gt;=17")+COUNTIF($AQ118,"&lt;=14")+COUNTIF($AR118,"&gt;=19")+COUNTIF($BK118,"&lt;=15")+COUNTIF($BO118,"&gt;=16")+COUNTIF($BX118,"&lt;=10")</f>
        <v>6</v>
      </c>
      <c r="L118" s="124">
        <f>65-(+DU118+DV118+DW118+DX118+DY118+DZ118)</f>
        <v>14</v>
      </c>
      <c r="M118" s="113">
        <v>13</v>
      </c>
      <c r="N118" s="139">
        <v>25</v>
      </c>
      <c r="O118" s="113">
        <v>14</v>
      </c>
      <c r="P118" s="113">
        <v>11</v>
      </c>
      <c r="Q118" s="114">
        <v>11</v>
      </c>
      <c r="R118" s="114">
        <v>14</v>
      </c>
      <c r="S118" s="113">
        <v>12</v>
      </c>
      <c r="T118" s="113">
        <v>12</v>
      </c>
      <c r="U118" s="113">
        <v>11</v>
      </c>
      <c r="V118" s="113">
        <v>13</v>
      </c>
      <c r="W118" s="113">
        <v>13</v>
      </c>
      <c r="X118" s="113">
        <v>16</v>
      </c>
      <c r="Y118" s="113">
        <v>18</v>
      </c>
      <c r="Z118" s="121">
        <v>9</v>
      </c>
      <c r="AA118" s="121">
        <v>10</v>
      </c>
      <c r="AB118" s="113">
        <v>11</v>
      </c>
      <c r="AC118" s="113">
        <v>11</v>
      </c>
      <c r="AD118" s="113">
        <v>25</v>
      </c>
      <c r="AE118" s="113">
        <v>15</v>
      </c>
      <c r="AF118" s="113">
        <v>19</v>
      </c>
      <c r="AG118" s="113">
        <v>29</v>
      </c>
      <c r="AH118" s="114">
        <v>15</v>
      </c>
      <c r="AI118" s="114">
        <v>15</v>
      </c>
      <c r="AJ118" s="121">
        <v>16</v>
      </c>
      <c r="AK118" s="121">
        <v>17</v>
      </c>
      <c r="AL118" s="113">
        <v>11</v>
      </c>
      <c r="AM118" s="113">
        <v>11</v>
      </c>
      <c r="AN118" s="114">
        <v>19</v>
      </c>
      <c r="AO118" s="114">
        <v>23</v>
      </c>
      <c r="AP118" s="113">
        <v>17</v>
      </c>
      <c r="AQ118" s="113">
        <v>14</v>
      </c>
      <c r="AR118" s="113">
        <v>20</v>
      </c>
      <c r="AS118" s="113">
        <v>19</v>
      </c>
      <c r="AT118" s="121">
        <v>36</v>
      </c>
      <c r="AU118" s="114">
        <v>38</v>
      </c>
      <c r="AV118" s="113">
        <v>11</v>
      </c>
      <c r="AW118" s="113">
        <v>12</v>
      </c>
      <c r="AX118" s="113">
        <v>11</v>
      </c>
      <c r="AY118" s="113">
        <v>9</v>
      </c>
      <c r="AZ118" s="114">
        <v>15</v>
      </c>
      <c r="BA118" s="114">
        <v>16</v>
      </c>
      <c r="BB118" s="113">
        <v>8</v>
      </c>
      <c r="BC118" s="113">
        <v>11</v>
      </c>
      <c r="BD118" s="113">
        <v>10</v>
      </c>
      <c r="BE118" s="113">
        <v>8</v>
      </c>
      <c r="BF118" s="113">
        <v>8</v>
      </c>
      <c r="BG118" s="113">
        <v>10</v>
      </c>
      <c r="BH118" s="113">
        <v>12</v>
      </c>
      <c r="BI118" s="114">
        <v>23</v>
      </c>
      <c r="BJ118" s="114">
        <v>24</v>
      </c>
      <c r="BK118" s="113">
        <v>16</v>
      </c>
      <c r="BL118" s="113">
        <v>10</v>
      </c>
      <c r="BM118" s="113">
        <v>12</v>
      </c>
      <c r="BN118" s="113">
        <v>12</v>
      </c>
      <c r="BO118" s="113">
        <v>16</v>
      </c>
      <c r="BP118" s="113">
        <v>8</v>
      </c>
      <c r="BQ118" s="113">
        <v>12</v>
      </c>
      <c r="BR118" s="113">
        <v>23</v>
      </c>
      <c r="BS118" s="113">
        <v>20</v>
      </c>
      <c r="BT118" s="113">
        <v>13</v>
      </c>
      <c r="BU118" s="113">
        <v>12</v>
      </c>
      <c r="BV118" s="113">
        <v>11</v>
      </c>
      <c r="BW118" s="113">
        <v>13</v>
      </c>
      <c r="BX118" s="113">
        <v>10</v>
      </c>
      <c r="BY118" s="113">
        <v>11</v>
      </c>
      <c r="BZ118" s="113">
        <v>12</v>
      </c>
      <c r="CA118" s="113">
        <v>12</v>
      </c>
      <c r="CB118" s="71">
        <v>34</v>
      </c>
      <c r="CC118" s="71">
        <v>15</v>
      </c>
      <c r="CD118" s="71">
        <v>9</v>
      </c>
      <c r="CE118" s="71">
        <v>16</v>
      </c>
      <c r="CF118" s="71">
        <v>12</v>
      </c>
      <c r="CG118" s="71">
        <v>26</v>
      </c>
      <c r="CH118" s="71">
        <v>26</v>
      </c>
      <c r="CI118" s="71">
        <v>19</v>
      </c>
      <c r="CJ118" s="71">
        <v>11</v>
      </c>
      <c r="CK118" s="71">
        <v>11</v>
      </c>
      <c r="CL118" s="71">
        <v>13</v>
      </c>
      <c r="CM118" s="71">
        <v>12</v>
      </c>
      <c r="CN118" s="71">
        <v>11</v>
      </c>
      <c r="CO118" s="71">
        <v>9</v>
      </c>
      <c r="CP118" s="71">
        <v>13</v>
      </c>
      <c r="CQ118" s="71">
        <v>12</v>
      </c>
      <c r="CR118" s="71">
        <v>10</v>
      </c>
      <c r="CS118" s="71">
        <v>11</v>
      </c>
      <c r="CT118" s="71">
        <v>11</v>
      </c>
      <c r="CU118" s="71">
        <v>29</v>
      </c>
      <c r="CV118" s="71">
        <v>11</v>
      </c>
      <c r="CW118" s="71">
        <v>13</v>
      </c>
      <c r="CX118" s="71">
        <v>24</v>
      </c>
      <c r="CY118" s="71">
        <v>13</v>
      </c>
      <c r="CZ118" s="71">
        <v>10</v>
      </c>
      <c r="DA118" s="71">
        <v>10</v>
      </c>
      <c r="DB118" s="71">
        <v>19</v>
      </c>
      <c r="DC118" s="71">
        <v>15</v>
      </c>
      <c r="DD118" s="71">
        <v>19</v>
      </c>
      <c r="DE118" s="71">
        <v>11</v>
      </c>
      <c r="DF118" s="71">
        <v>24</v>
      </c>
      <c r="DG118" s="71">
        <v>16</v>
      </c>
      <c r="DH118" s="71">
        <v>12</v>
      </c>
      <c r="DI118" s="71">
        <v>15</v>
      </c>
      <c r="DJ118" s="71">
        <v>24</v>
      </c>
      <c r="DK118" s="71">
        <v>12</v>
      </c>
      <c r="DL118" s="71">
        <v>24</v>
      </c>
      <c r="DM118" s="71">
        <v>18</v>
      </c>
      <c r="DN118" s="71">
        <v>13</v>
      </c>
      <c r="DO118" s="71">
        <v>14</v>
      </c>
      <c r="DP118" s="71">
        <v>17</v>
      </c>
      <c r="DQ118" s="71">
        <v>9</v>
      </c>
      <c r="DR118" s="71">
        <v>11</v>
      </c>
      <c r="DS118" s="71">
        <v>11</v>
      </c>
      <c r="DT118" s="144">
        <f>(2.71828^(-492.8857+59.0795*K118+7.224*L118))/(1+(2.71828^(-492.8857+59.0795*K118+7.224*L118)))</f>
        <v>6.4965525058420022E-17</v>
      </c>
      <c r="DU118" s="40">
        <f>COUNTIF($M118,"=13")+COUNTIF($N118,"=21")+COUNTIF($O118,"=14")+COUNTIF($P118,"=11")+COUNTIF($Q118,"=11")+COUNTIF($R118,"=14")+COUNTIF($S118,"=12")+COUNTIF($T118,"=12")+COUNTIF($U118,"=12")+COUNTIF($V118,"=13")+COUNTIF($W118,"=13")+COUNTIF($X118,"=16")</f>
        <v>10</v>
      </c>
      <c r="DV118" s="40">
        <f>COUNTIF($Y118,"=17")+COUNTIF($Z118,"=9")+COUNTIF($AA118,"=9")+COUNTIF($AB118,"=11")+COUNTIF($AC118,"=11")+COUNTIF($AD118,"=25")+COUNTIF($AE118,"=15")+COUNTIF($AF118,"=19")+COUNTIF($AG118,"=30")+COUNTIF($AH118,"=15")+COUNTIF($AI118,"=15")+COUNTIF($AJ118,"=16")+COUNTIF($AK118,"=17")</f>
        <v>10</v>
      </c>
      <c r="DW118" s="40">
        <f>COUNTIF($AL118,"=11")+COUNTIF($AM118,"=11")+COUNTIF($AN118,"=22")+COUNTIF($AO118,"=23")+COUNTIF($AP118,"=17")+COUNTIF($AQ118,"=14")+COUNTIF($AR118,"=19")+COUNTIF($AS118,"=17")+COUNTIF($AV118,"=12")+COUNTIF($AW118,"=12")</f>
        <v>6</v>
      </c>
      <c r="DX118" s="40">
        <f>COUNTIF($AX118,"=11")+COUNTIF($AY118,"=9")+COUNTIF($AZ118,"=15")+COUNTIF($BA118,"=16")+COUNTIF($BB118,"=8")+COUNTIF($BC118,"=10")+COUNTIF($BD118,"=10")+COUNTIF($BE118,"=8")+COUNTIF($BF118,"=10")+COUNTIF($BG118,"=10")</f>
        <v>8</v>
      </c>
      <c r="DY118" s="40">
        <f>COUNTIF($BH118,"=12")+COUNTIF($BI118,"=23")+COUNTIF($BJ118,"=23")+COUNTIF($BK118,"=15")+COUNTIF($BL118,"=10")+COUNTIF($BM118,"=12")+COUNTIF($BN118,"=12")+COUNTIF($BO118,"=16")+COUNTIF($BP118,"=8")+COUNTIF($BQ118,"=12")+COUNTIF($BR118,"=22")+COUNTIF($BS118,"=20")+COUNTIF($BT118,"=13")</f>
        <v>10</v>
      </c>
      <c r="DZ118" s="40">
        <f>COUNTIF($BU118,"=12")+COUNTIF($BV118,"=11")+COUNTIF($BW118,"=13")+COUNTIF($BX118,"=10")+COUNTIF($BY118,"=11")+COUNTIF($BZ118,"=12")+COUNTIF($CA118,"=12")</f>
        <v>7</v>
      </c>
      <c r="EA118" s="2" t="s">
        <v>477</v>
      </c>
      <c r="EB118" s="20" t="s">
        <v>478</v>
      </c>
      <c r="EC118" s="51"/>
      <c r="ED118" s="33"/>
    </row>
    <row r="119" spans="1:134" s="13" customFormat="1" ht="15.95" customHeight="1" x14ac:dyDescent="0.25">
      <c r="A119" s="20">
        <v>33310</v>
      </c>
      <c r="B119" s="52" t="s">
        <v>119</v>
      </c>
      <c r="C119" s="20" t="s">
        <v>178</v>
      </c>
      <c r="D119" s="116" t="s">
        <v>33</v>
      </c>
      <c r="E119" s="20" t="s">
        <v>17</v>
      </c>
      <c r="F119" s="20" t="s">
        <v>119</v>
      </c>
      <c r="G119" s="98">
        <v>43739</v>
      </c>
      <c r="H119" s="53">
        <v>0</v>
      </c>
      <c r="I119" s="2" t="s">
        <v>285</v>
      </c>
      <c r="J119" s="20" t="s">
        <v>284</v>
      </c>
      <c r="K119" s="123">
        <f>+COUNTIF($N119,"&lt;=21")+COUNTIF($AA119,"&lt;=9")+COUNTIF($AJ119,"&lt;=16")+COUNTIF($AN119,"&gt;=22")+COUNTIF($AP119,"&gt;=17")+COUNTIF($AQ119,"&lt;=14")+COUNTIF($AR119,"&gt;=19")+COUNTIF($BK119,"&lt;=15")+COUNTIF($BO119,"&gt;=16")+COUNTIF($BX119,"&lt;=10")</f>
        <v>6</v>
      </c>
      <c r="L119" s="124">
        <f>65-(+DU119+DV119+DW119+DX119+DY119+DZ119)</f>
        <v>14</v>
      </c>
      <c r="M119" s="113">
        <v>13</v>
      </c>
      <c r="N119" s="113">
        <v>24</v>
      </c>
      <c r="O119" s="113">
        <v>14</v>
      </c>
      <c r="P119" s="113">
        <v>11</v>
      </c>
      <c r="Q119" s="114">
        <v>11</v>
      </c>
      <c r="R119" s="114">
        <v>14</v>
      </c>
      <c r="S119" s="113">
        <v>12</v>
      </c>
      <c r="T119" s="113">
        <v>12</v>
      </c>
      <c r="U119" s="113">
        <v>11</v>
      </c>
      <c r="V119" s="113">
        <v>13</v>
      </c>
      <c r="W119" s="113">
        <v>13</v>
      </c>
      <c r="X119" s="113">
        <v>16</v>
      </c>
      <c r="Y119" s="113">
        <v>19</v>
      </c>
      <c r="Z119" s="121">
        <v>9</v>
      </c>
      <c r="AA119" s="121">
        <v>9</v>
      </c>
      <c r="AB119" s="113">
        <v>11</v>
      </c>
      <c r="AC119" s="113">
        <v>11</v>
      </c>
      <c r="AD119" s="113">
        <v>25</v>
      </c>
      <c r="AE119" s="113">
        <v>15</v>
      </c>
      <c r="AF119" s="113">
        <v>19</v>
      </c>
      <c r="AG119" s="113">
        <v>29</v>
      </c>
      <c r="AH119" s="114">
        <v>15</v>
      </c>
      <c r="AI119" s="121">
        <v>16</v>
      </c>
      <c r="AJ119" s="121">
        <v>16</v>
      </c>
      <c r="AK119" s="121">
        <v>16</v>
      </c>
      <c r="AL119" s="113">
        <v>11</v>
      </c>
      <c r="AM119" s="113">
        <v>11</v>
      </c>
      <c r="AN119" s="114">
        <v>19</v>
      </c>
      <c r="AO119" s="114">
        <v>23</v>
      </c>
      <c r="AP119" s="113">
        <v>17</v>
      </c>
      <c r="AQ119" s="113">
        <v>14</v>
      </c>
      <c r="AR119" s="113">
        <v>15</v>
      </c>
      <c r="AS119" s="113">
        <v>17</v>
      </c>
      <c r="AT119" s="121">
        <v>35</v>
      </c>
      <c r="AU119" s="121">
        <v>37</v>
      </c>
      <c r="AV119" s="113">
        <v>12</v>
      </c>
      <c r="AW119" s="113">
        <v>12</v>
      </c>
      <c r="AX119" s="113">
        <v>11</v>
      </c>
      <c r="AY119" s="113">
        <v>9</v>
      </c>
      <c r="AZ119" s="114">
        <v>16</v>
      </c>
      <c r="BA119" s="114">
        <v>16</v>
      </c>
      <c r="BB119" s="113">
        <v>8</v>
      </c>
      <c r="BC119" s="113">
        <v>10</v>
      </c>
      <c r="BD119" s="113">
        <v>10</v>
      </c>
      <c r="BE119" s="113">
        <v>8</v>
      </c>
      <c r="BF119" s="113">
        <v>10</v>
      </c>
      <c r="BG119" s="113">
        <v>10</v>
      </c>
      <c r="BH119" s="113">
        <v>0</v>
      </c>
      <c r="BI119" s="114">
        <v>23</v>
      </c>
      <c r="BJ119" s="114">
        <v>24</v>
      </c>
      <c r="BK119" s="113">
        <v>15</v>
      </c>
      <c r="BL119" s="113">
        <v>10</v>
      </c>
      <c r="BM119" s="113">
        <v>12</v>
      </c>
      <c r="BN119" s="113">
        <v>12</v>
      </c>
      <c r="BO119" s="113">
        <v>16</v>
      </c>
      <c r="BP119" s="113">
        <v>8</v>
      </c>
      <c r="BQ119" s="113">
        <v>12</v>
      </c>
      <c r="BR119" s="113">
        <v>22</v>
      </c>
      <c r="BS119" s="113">
        <v>21</v>
      </c>
      <c r="BT119" s="113">
        <v>13</v>
      </c>
      <c r="BU119" s="113">
        <v>12</v>
      </c>
      <c r="BV119" s="113">
        <v>11</v>
      </c>
      <c r="BW119" s="113">
        <v>13</v>
      </c>
      <c r="BX119" s="113">
        <v>11</v>
      </c>
      <c r="BY119" s="113">
        <v>11</v>
      </c>
      <c r="BZ119" s="113">
        <v>13</v>
      </c>
      <c r="CA119" s="113">
        <v>12</v>
      </c>
      <c r="CB119" s="71">
        <v>34</v>
      </c>
      <c r="CC119" s="71">
        <v>15</v>
      </c>
      <c r="CD119" s="71">
        <v>9</v>
      </c>
      <c r="CE119" s="71">
        <v>16</v>
      </c>
      <c r="CF119" s="71">
        <v>12</v>
      </c>
      <c r="CG119" s="71">
        <v>26</v>
      </c>
      <c r="CH119" s="71">
        <v>26</v>
      </c>
      <c r="CI119" s="71">
        <v>19</v>
      </c>
      <c r="CJ119" s="71">
        <v>12</v>
      </c>
      <c r="CK119" s="71">
        <v>11</v>
      </c>
      <c r="CL119" s="71">
        <v>13</v>
      </c>
      <c r="CM119" s="71">
        <v>12</v>
      </c>
      <c r="CN119" s="71">
        <v>10</v>
      </c>
      <c r="CO119" s="71">
        <v>9</v>
      </c>
      <c r="CP119" s="71">
        <v>11</v>
      </c>
      <c r="CQ119" s="71">
        <v>12</v>
      </c>
      <c r="CR119" s="71">
        <v>10</v>
      </c>
      <c r="CS119" s="71">
        <v>11</v>
      </c>
      <c r="CT119" s="71">
        <v>11</v>
      </c>
      <c r="CU119" s="71">
        <v>30</v>
      </c>
      <c r="CV119" s="71">
        <v>12</v>
      </c>
      <c r="CW119" s="71">
        <v>14</v>
      </c>
      <c r="CX119" s="71">
        <v>24</v>
      </c>
      <c r="CY119" s="71">
        <v>13</v>
      </c>
      <c r="CZ119" s="71">
        <v>10</v>
      </c>
      <c r="DA119" s="71">
        <v>10</v>
      </c>
      <c r="DB119" s="71">
        <v>19</v>
      </c>
      <c r="DC119" s="71">
        <v>15</v>
      </c>
      <c r="DD119" s="71">
        <v>19</v>
      </c>
      <c r="DE119" s="71">
        <v>15</v>
      </c>
      <c r="DF119" s="71">
        <v>23</v>
      </c>
      <c r="DG119" s="71">
        <v>17</v>
      </c>
      <c r="DH119" s="71">
        <v>12</v>
      </c>
      <c r="DI119" s="71">
        <v>15</v>
      </c>
      <c r="DJ119" s="71">
        <v>24</v>
      </c>
      <c r="DK119" s="71">
        <v>12</v>
      </c>
      <c r="DL119" s="71">
        <v>24</v>
      </c>
      <c r="DM119" s="71">
        <v>18</v>
      </c>
      <c r="DN119" s="71">
        <v>8</v>
      </c>
      <c r="DO119" s="71">
        <v>14</v>
      </c>
      <c r="DP119" s="71">
        <v>17</v>
      </c>
      <c r="DQ119" s="71">
        <v>9</v>
      </c>
      <c r="DR119" s="71">
        <v>12</v>
      </c>
      <c r="DS119" s="71">
        <v>11</v>
      </c>
      <c r="DT119" s="144">
        <f>(2.71828^(-492.8857+59.0795*K119+7.224*L119))/(1+(2.71828^(-492.8857+59.0795*K119+7.224*L119)))</f>
        <v>6.4965525058420022E-17</v>
      </c>
      <c r="DU119" s="40">
        <f>COUNTIF($M119,"=13")+COUNTIF($N119,"=21")+COUNTIF($O119,"=14")+COUNTIF($P119,"=11")+COUNTIF($Q119,"=11")+COUNTIF($R119,"=14")+COUNTIF($S119,"=12")+COUNTIF($T119,"=12")+COUNTIF($U119,"=12")+COUNTIF($V119,"=13")+COUNTIF($W119,"=13")+COUNTIF($X119,"=16")</f>
        <v>10</v>
      </c>
      <c r="DV119" s="40">
        <f>COUNTIF($Y119,"=17")+COUNTIF($Z119,"=9")+COUNTIF($AA119,"=9")+COUNTIF($AB119,"=11")+COUNTIF($AC119,"=11")+COUNTIF($AD119,"=25")+COUNTIF($AE119,"=15")+COUNTIF($AF119,"=19")+COUNTIF($AG119,"=30")+COUNTIF($AH119,"=15")+COUNTIF($AI119,"=15")+COUNTIF($AJ119,"=16")+COUNTIF($AK119,"=17")</f>
        <v>9</v>
      </c>
      <c r="DW119" s="40">
        <f>COUNTIF($AL119,"=11")+COUNTIF($AM119,"=11")+COUNTIF($AN119,"=22")+COUNTIF($AO119,"=23")+COUNTIF($AP119,"=17")+COUNTIF($AQ119,"=14")+COUNTIF($AR119,"=19")+COUNTIF($AS119,"=17")+COUNTIF($AV119,"=12")+COUNTIF($AW119,"=12")</f>
        <v>8</v>
      </c>
      <c r="DX119" s="40">
        <f>COUNTIF($AX119,"=11")+COUNTIF($AY119,"=9")+COUNTIF($AZ119,"=15")+COUNTIF($BA119,"=16")+COUNTIF($BB119,"=8")+COUNTIF($BC119,"=10")+COUNTIF($BD119,"=10")+COUNTIF($BE119,"=8")+COUNTIF($BF119,"=10")+COUNTIF($BG119,"=10")</f>
        <v>9</v>
      </c>
      <c r="DY119" s="40">
        <f>COUNTIF($BH119,"=12")+COUNTIF($BI119,"=23")+COUNTIF($BJ119,"=23")+COUNTIF($BK119,"=15")+COUNTIF($BL119,"=10")+COUNTIF($BM119,"=12")+COUNTIF($BN119,"=12")+COUNTIF($BO119,"=16")+COUNTIF($BP119,"=8")+COUNTIF($BQ119,"=12")+COUNTIF($BR119,"=22")+COUNTIF($BS119,"=20")+COUNTIF($BT119,"=13")</f>
        <v>10</v>
      </c>
      <c r="DZ119" s="40">
        <f>COUNTIF($BU119,"=12")+COUNTIF($BV119,"=11")+COUNTIF($BW119,"=13")+COUNTIF($BX119,"=10")+COUNTIF($BY119,"=11")+COUNTIF($BZ119,"=12")+COUNTIF($CA119,"=12")</f>
        <v>5</v>
      </c>
      <c r="EA119" s="2" t="s">
        <v>0</v>
      </c>
      <c r="EB119" s="20" t="s">
        <v>667</v>
      </c>
      <c r="EC119" s="51"/>
      <c r="ED119" s="33"/>
    </row>
    <row r="120" spans="1:134" s="13" customFormat="1" ht="15.95" customHeight="1" x14ac:dyDescent="0.25">
      <c r="A120" s="133">
        <v>216600</v>
      </c>
      <c r="B120" s="72" t="s">
        <v>120</v>
      </c>
      <c r="C120" s="20" t="s">
        <v>684</v>
      </c>
      <c r="D120" s="116" t="s">
        <v>730</v>
      </c>
      <c r="E120" s="43" t="s">
        <v>6</v>
      </c>
      <c r="F120" s="20" t="s">
        <v>119</v>
      </c>
      <c r="G120" s="120">
        <v>43739</v>
      </c>
      <c r="H120" s="53">
        <v>0</v>
      </c>
      <c r="I120" s="2" t="s">
        <v>285</v>
      </c>
      <c r="J120" s="20" t="s">
        <v>284</v>
      </c>
      <c r="K120" s="123">
        <f>+COUNTIF($N120,"&lt;=21")+COUNTIF($AA120,"&lt;=9")+COUNTIF($AJ120,"&lt;=16")+COUNTIF($AN120,"&gt;=22")+COUNTIF($AP120,"&gt;=17")+COUNTIF($AQ120,"&lt;=14")+COUNTIF($AR120,"&gt;=19")+COUNTIF($BK120,"&lt;=15")+COUNTIF($BO120,"&gt;=16")+COUNTIF($BX120,"&lt;=10")</f>
        <v>6</v>
      </c>
      <c r="L120" s="124">
        <f>65-(+DU120+DV120+DW120+DX120+DY120+DZ120)</f>
        <v>14</v>
      </c>
      <c r="M120" s="113">
        <v>13</v>
      </c>
      <c r="N120" s="139">
        <v>24</v>
      </c>
      <c r="O120" s="113">
        <v>14</v>
      </c>
      <c r="P120" s="113">
        <v>11</v>
      </c>
      <c r="Q120" s="114">
        <v>11</v>
      </c>
      <c r="R120" s="114">
        <v>14</v>
      </c>
      <c r="S120" s="113">
        <v>12</v>
      </c>
      <c r="T120" s="113">
        <v>12</v>
      </c>
      <c r="U120" s="113">
        <v>11</v>
      </c>
      <c r="V120" s="113">
        <v>13</v>
      </c>
      <c r="W120" s="113">
        <v>13</v>
      </c>
      <c r="X120" s="113">
        <v>16</v>
      </c>
      <c r="Y120" s="113">
        <v>19</v>
      </c>
      <c r="Z120" s="121">
        <v>9</v>
      </c>
      <c r="AA120" s="121">
        <v>9</v>
      </c>
      <c r="AB120" s="113">
        <v>11</v>
      </c>
      <c r="AC120" s="113">
        <v>11</v>
      </c>
      <c r="AD120" s="113">
        <v>25</v>
      </c>
      <c r="AE120" s="113">
        <v>15</v>
      </c>
      <c r="AF120" s="113">
        <v>19</v>
      </c>
      <c r="AG120" s="113">
        <v>29</v>
      </c>
      <c r="AH120" s="114">
        <v>15</v>
      </c>
      <c r="AI120" s="121">
        <v>16</v>
      </c>
      <c r="AJ120" s="121">
        <v>16</v>
      </c>
      <c r="AK120" s="121">
        <v>16</v>
      </c>
      <c r="AL120" s="113">
        <v>11</v>
      </c>
      <c r="AM120" s="113">
        <v>11</v>
      </c>
      <c r="AN120" s="114">
        <v>19</v>
      </c>
      <c r="AO120" s="114">
        <v>23</v>
      </c>
      <c r="AP120" s="113">
        <v>17</v>
      </c>
      <c r="AQ120" s="113">
        <v>14</v>
      </c>
      <c r="AR120" s="113">
        <v>15</v>
      </c>
      <c r="AS120" s="113">
        <v>17</v>
      </c>
      <c r="AT120" s="121">
        <v>35</v>
      </c>
      <c r="AU120" s="114">
        <v>36</v>
      </c>
      <c r="AV120" s="113">
        <v>12</v>
      </c>
      <c r="AW120" s="113">
        <v>12</v>
      </c>
      <c r="AX120" s="113">
        <v>11</v>
      </c>
      <c r="AY120" s="113">
        <v>9</v>
      </c>
      <c r="AZ120" s="114">
        <v>16</v>
      </c>
      <c r="BA120" s="114">
        <v>16</v>
      </c>
      <c r="BB120" s="113">
        <v>8</v>
      </c>
      <c r="BC120" s="113">
        <v>10</v>
      </c>
      <c r="BD120" s="113">
        <v>10</v>
      </c>
      <c r="BE120" s="113">
        <v>8</v>
      </c>
      <c r="BF120" s="113">
        <v>11</v>
      </c>
      <c r="BG120" s="113">
        <v>10</v>
      </c>
      <c r="BH120" s="113">
        <v>12</v>
      </c>
      <c r="BI120" s="114">
        <v>23</v>
      </c>
      <c r="BJ120" s="114">
        <v>24</v>
      </c>
      <c r="BK120" s="113">
        <v>15</v>
      </c>
      <c r="BL120" s="113">
        <v>10</v>
      </c>
      <c r="BM120" s="113">
        <v>12</v>
      </c>
      <c r="BN120" s="113">
        <v>12</v>
      </c>
      <c r="BO120" s="113">
        <v>16</v>
      </c>
      <c r="BP120" s="113">
        <v>8</v>
      </c>
      <c r="BQ120" s="113">
        <v>12</v>
      </c>
      <c r="BR120" s="113">
        <v>22</v>
      </c>
      <c r="BS120" s="113">
        <v>21</v>
      </c>
      <c r="BT120" s="113">
        <v>13</v>
      </c>
      <c r="BU120" s="113">
        <v>12</v>
      </c>
      <c r="BV120" s="113">
        <v>11</v>
      </c>
      <c r="BW120" s="113">
        <v>13</v>
      </c>
      <c r="BX120" s="113">
        <v>11</v>
      </c>
      <c r="BY120" s="113">
        <v>11</v>
      </c>
      <c r="BZ120" s="113">
        <v>13</v>
      </c>
      <c r="CA120" s="113">
        <v>12</v>
      </c>
      <c r="CB120" s="71">
        <v>34</v>
      </c>
      <c r="CC120" s="71">
        <v>15</v>
      </c>
      <c r="CD120" s="71">
        <v>9</v>
      </c>
      <c r="CE120" s="71">
        <v>16</v>
      </c>
      <c r="CF120" s="71">
        <v>12</v>
      </c>
      <c r="CG120" s="71">
        <v>26</v>
      </c>
      <c r="CH120" s="71">
        <v>26</v>
      </c>
      <c r="CI120" s="71">
        <v>19</v>
      </c>
      <c r="CJ120" s="71">
        <v>12</v>
      </c>
      <c r="CK120" s="71">
        <v>11</v>
      </c>
      <c r="CL120" s="71">
        <v>13</v>
      </c>
      <c r="CM120" s="71">
        <v>12</v>
      </c>
      <c r="CN120" s="71">
        <v>10</v>
      </c>
      <c r="CO120" s="71">
        <v>9</v>
      </c>
      <c r="CP120" s="71">
        <v>11</v>
      </c>
      <c r="CQ120" s="71">
        <v>12</v>
      </c>
      <c r="CR120" s="71">
        <v>10</v>
      </c>
      <c r="CS120" s="71">
        <v>11</v>
      </c>
      <c r="CT120" s="71">
        <v>11</v>
      </c>
      <c r="CU120" s="71">
        <v>30</v>
      </c>
      <c r="CV120" s="71">
        <v>12</v>
      </c>
      <c r="CW120" s="71">
        <v>13</v>
      </c>
      <c r="CX120" s="71">
        <v>24</v>
      </c>
      <c r="CY120" s="71">
        <v>13</v>
      </c>
      <c r="CZ120" s="71">
        <v>10</v>
      </c>
      <c r="DA120" s="71">
        <v>10</v>
      </c>
      <c r="DB120" s="71">
        <v>19</v>
      </c>
      <c r="DC120" s="71">
        <v>15</v>
      </c>
      <c r="DD120" s="71">
        <v>19</v>
      </c>
      <c r="DE120" s="71">
        <v>15</v>
      </c>
      <c r="DF120" s="71">
        <v>23</v>
      </c>
      <c r="DG120" s="71">
        <v>17</v>
      </c>
      <c r="DH120" s="71">
        <v>12</v>
      </c>
      <c r="DI120" s="71">
        <v>15</v>
      </c>
      <c r="DJ120" s="71">
        <v>24</v>
      </c>
      <c r="DK120" s="71">
        <v>12</v>
      </c>
      <c r="DL120" s="71">
        <v>23</v>
      </c>
      <c r="DM120" s="71">
        <v>18</v>
      </c>
      <c r="DN120" s="71">
        <v>8</v>
      </c>
      <c r="DO120" s="71">
        <v>14</v>
      </c>
      <c r="DP120" s="71">
        <v>17</v>
      </c>
      <c r="DQ120" s="71">
        <v>9</v>
      </c>
      <c r="DR120" s="71">
        <v>12</v>
      </c>
      <c r="DS120" s="71">
        <v>11</v>
      </c>
      <c r="DT120" s="144">
        <f>(2.71828^(-492.8857+59.0795*K120+7.224*L120))/(1+(2.71828^(-492.8857+59.0795*K120+7.224*L120)))</f>
        <v>6.4965525058420022E-17</v>
      </c>
      <c r="DU120" s="40">
        <f>COUNTIF($M120,"=13")+COUNTIF($N120,"=21")+COUNTIF($O120,"=14")+COUNTIF($P120,"=11")+COUNTIF($Q120,"=11")+COUNTIF($R120,"=14")+COUNTIF($S120,"=12")+COUNTIF($T120,"=12")+COUNTIF($U120,"=12")+COUNTIF($V120,"=13")+COUNTIF($W120,"=13")+COUNTIF($X120,"=16")</f>
        <v>10</v>
      </c>
      <c r="DV120" s="40">
        <f>COUNTIF($Y120,"=17")+COUNTIF($Z120,"=9")+COUNTIF($AA120,"=9")+COUNTIF($AB120,"=11")+COUNTIF($AC120,"=11")+COUNTIF($AD120,"=25")+COUNTIF($AE120,"=15")+COUNTIF($AF120,"=19")+COUNTIF($AG120,"=30")+COUNTIF($AH120,"=15")+COUNTIF($AI120,"=15")+COUNTIF($AJ120,"=16")+COUNTIF($AK120,"=17")</f>
        <v>9</v>
      </c>
      <c r="DW120" s="40">
        <f>COUNTIF($AL120,"=11")+COUNTIF($AM120,"=11")+COUNTIF($AN120,"=22")+COUNTIF($AO120,"=23")+COUNTIF($AP120,"=17")+COUNTIF($AQ120,"=14")+COUNTIF($AR120,"=19")+COUNTIF($AS120,"=17")+COUNTIF($AV120,"=12")+COUNTIF($AW120,"=12")</f>
        <v>8</v>
      </c>
      <c r="DX120" s="40">
        <f>COUNTIF($AX120,"=11")+COUNTIF($AY120,"=9")+COUNTIF($AZ120,"=15")+COUNTIF($BA120,"=16")+COUNTIF($BB120,"=8")+COUNTIF($BC120,"=10")+COUNTIF($BD120,"=10")+COUNTIF($BE120,"=8")+COUNTIF($BF120,"=10")+COUNTIF($BG120,"=10")</f>
        <v>8</v>
      </c>
      <c r="DY120" s="40">
        <f>COUNTIF($BH120,"=12")+COUNTIF($BI120,"=23")+COUNTIF($BJ120,"=23")+COUNTIF($BK120,"=15")+COUNTIF($BL120,"=10")+COUNTIF($BM120,"=12")+COUNTIF($BN120,"=12")+COUNTIF($BO120,"=16")+COUNTIF($BP120,"=8")+COUNTIF($BQ120,"=12")+COUNTIF($BR120,"=22")+COUNTIF($BS120,"=20")+COUNTIF($BT120,"=13")</f>
        <v>11</v>
      </c>
      <c r="DZ120" s="40">
        <f>COUNTIF($BU120,"=12")+COUNTIF($BV120,"=11")+COUNTIF($BW120,"=13")+COUNTIF($BX120,"=10")+COUNTIF($BY120,"=11")+COUNTIF($BZ120,"=12")+COUNTIF($CA120,"=12")</f>
        <v>5</v>
      </c>
      <c r="EA120" s="2" t="s">
        <v>0</v>
      </c>
      <c r="EB120" s="20" t="s">
        <v>685</v>
      </c>
      <c r="EC120" s="51"/>
      <c r="ED120" s="33"/>
    </row>
    <row r="121" spans="1:134" s="13" customFormat="1" ht="15.95" customHeight="1" x14ac:dyDescent="0.25">
      <c r="A121" s="20">
        <v>339787</v>
      </c>
      <c r="B121" s="35" t="s">
        <v>141</v>
      </c>
      <c r="C121" s="20" t="s">
        <v>695</v>
      </c>
      <c r="D121" s="119" t="s">
        <v>737</v>
      </c>
      <c r="E121" s="20" t="s">
        <v>9</v>
      </c>
      <c r="F121" s="20" t="s">
        <v>138</v>
      </c>
      <c r="G121" s="98">
        <v>43739</v>
      </c>
      <c r="H121" s="53">
        <v>0</v>
      </c>
      <c r="I121" s="2" t="s">
        <v>285</v>
      </c>
      <c r="J121" s="20" t="s">
        <v>284</v>
      </c>
      <c r="K121" s="123">
        <f>+COUNTIF($N121,"&lt;=21")+COUNTIF($AA121,"&lt;=9")+COUNTIF($AJ121,"&lt;=16")+COUNTIF($AN121,"&gt;=22")+COUNTIF($AP121,"&gt;=17")+COUNTIF($AQ121,"&lt;=14")+COUNTIF($AR121,"&gt;=19")+COUNTIF($BK121,"&lt;=15")+COUNTIF($BO121,"&gt;=16")+COUNTIF($BX121,"&lt;=10")</f>
        <v>6</v>
      </c>
      <c r="L121" s="124">
        <f>65-(+DU121+DV121+DW121+DX121+DY121+DZ121)</f>
        <v>14</v>
      </c>
      <c r="M121" s="113">
        <v>14</v>
      </c>
      <c r="N121" s="113">
        <v>24</v>
      </c>
      <c r="O121" s="113">
        <v>14</v>
      </c>
      <c r="P121" s="113">
        <v>11</v>
      </c>
      <c r="Q121" s="114">
        <v>11</v>
      </c>
      <c r="R121" s="114">
        <v>15</v>
      </c>
      <c r="S121" s="113">
        <v>12</v>
      </c>
      <c r="T121" s="113">
        <v>12</v>
      </c>
      <c r="U121" s="113">
        <v>11</v>
      </c>
      <c r="V121" s="113">
        <v>15</v>
      </c>
      <c r="W121" s="113">
        <v>13</v>
      </c>
      <c r="X121" s="113">
        <v>16</v>
      </c>
      <c r="Y121" s="113">
        <v>15</v>
      </c>
      <c r="Z121" s="121">
        <v>9</v>
      </c>
      <c r="AA121" s="121">
        <v>9</v>
      </c>
      <c r="AB121" s="113">
        <v>11</v>
      </c>
      <c r="AC121" s="113">
        <v>11</v>
      </c>
      <c r="AD121" s="113">
        <v>25</v>
      </c>
      <c r="AE121" s="113">
        <v>15</v>
      </c>
      <c r="AF121" s="113">
        <v>19</v>
      </c>
      <c r="AG121" s="113">
        <v>29</v>
      </c>
      <c r="AH121" s="114">
        <v>15</v>
      </c>
      <c r="AI121" s="121">
        <v>15</v>
      </c>
      <c r="AJ121" s="121">
        <v>16</v>
      </c>
      <c r="AK121" s="121">
        <v>17</v>
      </c>
      <c r="AL121" s="113">
        <v>11</v>
      </c>
      <c r="AM121" s="113">
        <v>11</v>
      </c>
      <c r="AN121" s="121">
        <v>19</v>
      </c>
      <c r="AO121" s="121">
        <v>23</v>
      </c>
      <c r="AP121" s="113">
        <v>16</v>
      </c>
      <c r="AQ121" s="113">
        <v>14</v>
      </c>
      <c r="AR121" s="113">
        <v>19</v>
      </c>
      <c r="AS121" s="113">
        <v>19</v>
      </c>
      <c r="AT121" s="121">
        <v>36</v>
      </c>
      <c r="AU121" s="121">
        <v>36</v>
      </c>
      <c r="AV121" s="113">
        <v>12</v>
      </c>
      <c r="AW121" s="113">
        <v>12</v>
      </c>
      <c r="AX121" s="113">
        <v>12</v>
      </c>
      <c r="AY121" s="113">
        <v>9</v>
      </c>
      <c r="AZ121" s="121">
        <v>15</v>
      </c>
      <c r="BA121" s="121">
        <v>16</v>
      </c>
      <c r="BB121" s="113">
        <v>8</v>
      </c>
      <c r="BC121" s="113">
        <v>10</v>
      </c>
      <c r="BD121" s="113">
        <v>10</v>
      </c>
      <c r="BE121" s="113">
        <v>8</v>
      </c>
      <c r="BF121" s="113">
        <v>10</v>
      </c>
      <c r="BG121" s="113">
        <v>9</v>
      </c>
      <c r="BH121" s="113">
        <v>12</v>
      </c>
      <c r="BI121" s="121">
        <v>23</v>
      </c>
      <c r="BJ121" s="121">
        <v>23</v>
      </c>
      <c r="BK121" s="113">
        <v>15</v>
      </c>
      <c r="BL121" s="113">
        <v>10</v>
      </c>
      <c r="BM121" s="113">
        <v>12</v>
      </c>
      <c r="BN121" s="113">
        <v>12</v>
      </c>
      <c r="BO121" s="113">
        <v>16</v>
      </c>
      <c r="BP121" s="113">
        <v>8</v>
      </c>
      <c r="BQ121" s="113">
        <v>12</v>
      </c>
      <c r="BR121" s="113">
        <v>21</v>
      </c>
      <c r="BS121" s="113">
        <v>20</v>
      </c>
      <c r="BT121" s="113">
        <v>13</v>
      </c>
      <c r="BU121" s="113">
        <v>12</v>
      </c>
      <c r="BV121" s="113">
        <v>11</v>
      </c>
      <c r="BW121" s="113">
        <v>13</v>
      </c>
      <c r="BX121" s="113">
        <v>11</v>
      </c>
      <c r="BY121" s="113">
        <v>11</v>
      </c>
      <c r="BZ121" s="113">
        <v>12</v>
      </c>
      <c r="CA121" s="113">
        <v>12</v>
      </c>
      <c r="CB121" s="71">
        <v>34</v>
      </c>
      <c r="CC121" s="71">
        <v>15</v>
      </c>
      <c r="CD121" s="71">
        <v>9</v>
      </c>
      <c r="CE121" s="71">
        <v>16</v>
      </c>
      <c r="CF121" s="71">
        <v>12</v>
      </c>
      <c r="CG121" s="71">
        <v>26</v>
      </c>
      <c r="CH121" s="71">
        <v>26</v>
      </c>
      <c r="CI121" s="71">
        <v>19</v>
      </c>
      <c r="CJ121" s="71">
        <v>12</v>
      </c>
      <c r="CK121" s="71">
        <v>11</v>
      </c>
      <c r="CL121" s="71">
        <v>13</v>
      </c>
      <c r="CM121" s="71">
        <v>12</v>
      </c>
      <c r="CN121" s="71">
        <v>10</v>
      </c>
      <c r="CO121" s="71">
        <v>9</v>
      </c>
      <c r="CP121" s="71">
        <v>11</v>
      </c>
      <c r="CQ121" s="71">
        <v>12</v>
      </c>
      <c r="CR121" s="71">
        <v>10</v>
      </c>
      <c r="CS121" s="71">
        <v>11</v>
      </c>
      <c r="CT121" s="71">
        <v>11</v>
      </c>
      <c r="CU121" s="71">
        <v>30</v>
      </c>
      <c r="CV121" s="71">
        <v>12</v>
      </c>
      <c r="CW121" s="71">
        <v>13</v>
      </c>
      <c r="CX121" s="71">
        <v>23</v>
      </c>
      <c r="CY121" s="71">
        <v>13</v>
      </c>
      <c r="CZ121" s="71">
        <v>10</v>
      </c>
      <c r="DA121" s="71">
        <v>10</v>
      </c>
      <c r="DB121" s="71">
        <v>20</v>
      </c>
      <c r="DC121" s="71">
        <v>15</v>
      </c>
      <c r="DD121" s="71">
        <v>20</v>
      </c>
      <c r="DE121" s="71">
        <v>13</v>
      </c>
      <c r="DF121" s="71">
        <v>24</v>
      </c>
      <c r="DG121" s="71">
        <v>16</v>
      </c>
      <c r="DH121" s="71">
        <v>12</v>
      </c>
      <c r="DI121" s="71">
        <v>14</v>
      </c>
      <c r="DJ121" s="71">
        <v>24</v>
      </c>
      <c r="DK121" s="71">
        <v>12</v>
      </c>
      <c r="DL121" s="71">
        <v>23</v>
      </c>
      <c r="DM121" s="71">
        <v>18</v>
      </c>
      <c r="DN121" s="71">
        <v>10</v>
      </c>
      <c r="DO121" s="71">
        <v>14</v>
      </c>
      <c r="DP121" s="71">
        <v>17</v>
      </c>
      <c r="DQ121" s="71">
        <v>9</v>
      </c>
      <c r="DR121" s="71">
        <v>12</v>
      </c>
      <c r="DS121" s="71">
        <v>11</v>
      </c>
      <c r="DT121" s="144">
        <f>(2.71828^(-492.8857+59.0795*K121+7.224*L121))/(1+(2.71828^(-492.8857+59.0795*K121+7.224*L121)))</f>
        <v>6.4965525058420022E-17</v>
      </c>
      <c r="DU121" s="40">
        <f>COUNTIF($M121,"=13")+COUNTIF($N121,"=21")+COUNTIF($O121,"=14")+COUNTIF($P121,"=11")+COUNTIF($Q121,"=11")+COUNTIF($R121,"=14")+COUNTIF($S121,"=12")+COUNTIF($T121,"=12")+COUNTIF($U121,"=12")+COUNTIF($V121,"=13")+COUNTIF($W121,"=13")+COUNTIF($X121,"=16")</f>
        <v>7</v>
      </c>
      <c r="DV121" s="40">
        <f>COUNTIF($Y121,"=17")+COUNTIF($Z121,"=9")+COUNTIF($AA121,"=9")+COUNTIF($AB121,"=11")+COUNTIF($AC121,"=11")+COUNTIF($AD121,"=25")+COUNTIF($AE121,"=15")+COUNTIF($AF121,"=19")+COUNTIF($AG121,"=30")+COUNTIF($AH121,"=15")+COUNTIF($AI121,"=15")+COUNTIF($AJ121,"=16")+COUNTIF($AK121,"=17")</f>
        <v>11</v>
      </c>
      <c r="DW121" s="40">
        <f>COUNTIF($AL121,"=11")+COUNTIF($AM121,"=11")+COUNTIF($AN121,"=22")+COUNTIF($AO121,"=23")+COUNTIF($AP121,"=17")+COUNTIF($AQ121,"=14")+COUNTIF($AR121,"=19")+COUNTIF($AS121,"=17")+COUNTIF($AV121,"=12")+COUNTIF($AW121,"=12")</f>
        <v>7</v>
      </c>
      <c r="DX121" s="40">
        <f>COUNTIF($AX121,"=11")+COUNTIF($AY121,"=9")+COUNTIF($AZ121,"=15")+COUNTIF($BA121,"=16")+COUNTIF($BB121,"=8")+COUNTIF($BC121,"=10")+COUNTIF($BD121,"=10")+COUNTIF($BE121,"=8")+COUNTIF($BF121,"=10")+COUNTIF($BG121,"=10")</f>
        <v>8</v>
      </c>
      <c r="DY121" s="40">
        <f>COUNTIF($BH121,"=12")+COUNTIF($BI121,"=23")+COUNTIF($BJ121,"=23")+COUNTIF($BK121,"=15")+COUNTIF($BL121,"=10")+COUNTIF($BM121,"=12")+COUNTIF($BN121,"=12")+COUNTIF($BO121,"=16")+COUNTIF($BP121,"=8")+COUNTIF($BQ121,"=12")+COUNTIF($BR121,"=22")+COUNTIF($BS121,"=20")+COUNTIF($BT121,"=13")</f>
        <v>12</v>
      </c>
      <c r="DZ121" s="40">
        <f>COUNTIF($BU121,"=12")+COUNTIF($BV121,"=11")+COUNTIF($BW121,"=13")+COUNTIF($BX121,"=10")+COUNTIF($BY121,"=11")+COUNTIF($BZ121,"=12")+COUNTIF($CA121,"=12")</f>
        <v>6</v>
      </c>
      <c r="EA121" s="2" t="s">
        <v>696</v>
      </c>
      <c r="EB121" s="20" t="s">
        <v>141</v>
      </c>
      <c r="EC121" s="51"/>
      <c r="ED121" s="33"/>
    </row>
    <row r="122" spans="1:134" s="13" customFormat="1" ht="15.95" customHeight="1" x14ac:dyDescent="0.25">
      <c r="A122" s="135">
        <v>98213</v>
      </c>
      <c r="B122" s="174" t="s">
        <v>76</v>
      </c>
      <c r="C122" s="53" t="s">
        <v>321</v>
      </c>
      <c r="D122" s="111" t="s">
        <v>333</v>
      </c>
      <c r="E122" s="175" t="s">
        <v>12</v>
      </c>
      <c r="F122" s="2" t="s">
        <v>172</v>
      </c>
      <c r="G122" s="6">
        <v>41504.946527777778</v>
      </c>
      <c r="H122" s="53">
        <v>0</v>
      </c>
      <c r="I122" s="20" t="s">
        <v>230</v>
      </c>
      <c r="J122" s="6">
        <v>41277.888888888891</v>
      </c>
      <c r="K122" s="123">
        <f>+COUNTIF($N122,"&lt;=21")+COUNTIF($AA122,"&lt;=9")+COUNTIF($AJ122,"&lt;=16")+COUNTIF($AN122,"&gt;=22")+COUNTIF($AP122,"&gt;=17")+COUNTIF($AQ122,"&lt;=14")+COUNTIF($AR122,"&gt;=19")+COUNTIF($BK122,"&lt;=15")+COUNTIF($BO122,"&gt;=16")+COUNTIF($BX122,"&lt;=10")</f>
        <v>6</v>
      </c>
      <c r="L122" s="124">
        <f>65-(+DU122+DV122+DW122+DX122+DY122+DZ122)</f>
        <v>15</v>
      </c>
      <c r="M122" s="4">
        <v>13</v>
      </c>
      <c r="N122" s="4">
        <v>24</v>
      </c>
      <c r="O122" s="106">
        <v>15</v>
      </c>
      <c r="P122" s="110">
        <v>10</v>
      </c>
      <c r="Q122" s="106">
        <v>12</v>
      </c>
      <c r="R122" s="4">
        <v>14</v>
      </c>
      <c r="S122" s="4">
        <v>12</v>
      </c>
      <c r="T122" s="4">
        <v>12</v>
      </c>
      <c r="U122" s="4">
        <v>12</v>
      </c>
      <c r="V122" s="4">
        <v>13</v>
      </c>
      <c r="W122" s="4">
        <v>13</v>
      </c>
      <c r="X122" s="4">
        <v>16</v>
      </c>
      <c r="Y122" s="4">
        <v>17</v>
      </c>
      <c r="Z122" s="4">
        <v>9</v>
      </c>
      <c r="AA122" s="125">
        <v>9</v>
      </c>
      <c r="AB122" s="4">
        <v>11</v>
      </c>
      <c r="AC122" s="4">
        <v>11</v>
      </c>
      <c r="AD122" s="110">
        <v>24</v>
      </c>
      <c r="AE122" s="4">
        <v>15</v>
      </c>
      <c r="AF122" s="4">
        <v>19</v>
      </c>
      <c r="AG122" s="106">
        <v>31</v>
      </c>
      <c r="AH122" s="4">
        <v>15</v>
      </c>
      <c r="AI122" s="4">
        <v>15</v>
      </c>
      <c r="AJ122" s="125">
        <v>16</v>
      </c>
      <c r="AK122" s="106">
        <v>18</v>
      </c>
      <c r="AL122" s="4">
        <v>11</v>
      </c>
      <c r="AM122" s="21">
        <v>11</v>
      </c>
      <c r="AN122" s="109">
        <v>23</v>
      </c>
      <c r="AO122" s="4">
        <v>23</v>
      </c>
      <c r="AP122" s="109">
        <v>18</v>
      </c>
      <c r="AQ122" s="4">
        <v>15</v>
      </c>
      <c r="AR122" s="4">
        <v>18</v>
      </c>
      <c r="AS122" s="4">
        <v>17</v>
      </c>
      <c r="AT122" s="4">
        <v>38</v>
      </c>
      <c r="AU122" s="4">
        <v>41</v>
      </c>
      <c r="AV122" s="21">
        <v>12</v>
      </c>
      <c r="AW122" s="4">
        <v>12</v>
      </c>
      <c r="AX122" s="106">
        <v>12</v>
      </c>
      <c r="AY122" s="4">
        <v>9</v>
      </c>
      <c r="AZ122" s="4">
        <v>15</v>
      </c>
      <c r="BA122" s="4">
        <v>16</v>
      </c>
      <c r="BB122" s="4">
        <v>8</v>
      </c>
      <c r="BC122" s="4">
        <v>10</v>
      </c>
      <c r="BD122" s="4">
        <v>10</v>
      </c>
      <c r="BE122" s="4">
        <v>8</v>
      </c>
      <c r="BF122" s="4">
        <v>10</v>
      </c>
      <c r="BG122" s="106">
        <v>11</v>
      </c>
      <c r="BH122" s="4">
        <v>12</v>
      </c>
      <c r="BI122" s="4">
        <v>23</v>
      </c>
      <c r="BJ122" s="4">
        <v>23</v>
      </c>
      <c r="BK122" s="110">
        <v>15</v>
      </c>
      <c r="BL122" s="4">
        <v>10</v>
      </c>
      <c r="BM122" s="4">
        <v>12</v>
      </c>
      <c r="BN122" s="4">
        <v>12</v>
      </c>
      <c r="BO122" s="109">
        <v>18</v>
      </c>
      <c r="BP122" s="4">
        <v>8</v>
      </c>
      <c r="BQ122" s="4">
        <v>12</v>
      </c>
      <c r="BR122" s="4">
        <v>22</v>
      </c>
      <c r="BS122" s="4">
        <v>20</v>
      </c>
      <c r="BT122" s="4">
        <v>13</v>
      </c>
      <c r="BU122" s="4">
        <v>12</v>
      </c>
      <c r="BV122" s="4">
        <v>11</v>
      </c>
      <c r="BW122" s="4">
        <v>13</v>
      </c>
      <c r="BX122" s="4">
        <v>11</v>
      </c>
      <c r="BY122" s="4">
        <v>11</v>
      </c>
      <c r="BZ122" s="4">
        <v>12</v>
      </c>
      <c r="CA122" s="4">
        <v>12</v>
      </c>
      <c r="CB122" s="62" t="s">
        <v>0</v>
      </c>
      <c r="CC122" s="62" t="s">
        <v>0</v>
      </c>
      <c r="CD122" s="62" t="s">
        <v>0</v>
      </c>
      <c r="CE122" s="62" t="s">
        <v>0</v>
      </c>
      <c r="CF122" s="62" t="s">
        <v>0</v>
      </c>
      <c r="CG122" s="62" t="s">
        <v>0</v>
      </c>
      <c r="CH122" s="62" t="s">
        <v>0</v>
      </c>
      <c r="CI122" s="62" t="s">
        <v>0</v>
      </c>
      <c r="CJ122" s="62" t="s">
        <v>0</v>
      </c>
      <c r="CK122" s="62" t="s">
        <v>0</v>
      </c>
      <c r="CL122" s="62" t="s">
        <v>0</v>
      </c>
      <c r="CM122" s="62" t="s">
        <v>0</v>
      </c>
      <c r="CN122" s="62" t="s">
        <v>0</v>
      </c>
      <c r="CO122" s="62" t="s">
        <v>0</v>
      </c>
      <c r="CP122" s="62" t="s">
        <v>0</v>
      </c>
      <c r="CQ122" s="62" t="s">
        <v>0</v>
      </c>
      <c r="CR122" s="62" t="s">
        <v>0</v>
      </c>
      <c r="CS122" s="62" t="s">
        <v>0</v>
      </c>
      <c r="CT122" s="62" t="s">
        <v>0</v>
      </c>
      <c r="CU122" s="62" t="s">
        <v>0</v>
      </c>
      <c r="CV122" s="62" t="s">
        <v>0</v>
      </c>
      <c r="CW122" s="62" t="s">
        <v>0</v>
      </c>
      <c r="CX122" s="62" t="s">
        <v>0</v>
      </c>
      <c r="CY122" s="62" t="s">
        <v>0</v>
      </c>
      <c r="CZ122" s="62" t="s">
        <v>0</v>
      </c>
      <c r="DA122" s="62" t="s">
        <v>0</v>
      </c>
      <c r="DB122" s="62" t="s">
        <v>0</v>
      </c>
      <c r="DC122" s="62" t="s">
        <v>0</v>
      </c>
      <c r="DD122" s="62" t="s">
        <v>0</v>
      </c>
      <c r="DE122" s="62" t="s">
        <v>0</v>
      </c>
      <c r="DF122" s="62" t="s">
        <v>0</v>
      </c>
      <c r="DG122" s="62" t="s">
        <v>0</v>
      </c>
      <c r="DH122" s="62" t="s">
        <v>0</v>
      </c>
      <c r="DI122" s="62" t="s">
        <v>0</v>
      </c>
      <c r="DJ122" s="62" t="s">
        <v>0</v>
      </c>
      <c r="DK122" s="62" t="s">
        <v>0</v>
      </c>
      <c r="DL122" s="62" t="s">
        <v>0</v>
      </c>
      <c r="DM122" s="62" t="s">
        <v>0</v>
      </c>
      <c r="DN122" s="62" t="s">
        <v>0</v>
      </c>
      <c r="DO122" s="62" t="s">
        <v>0</v>
      </c>
      <c r="DP122" s="62" t="s">
        <v>0</v>
      </c>
      <c r="DQ122" s="62" t="s">
        <v>0</v>
      </c>
      <c r="DR122" s="62" t="s">
        <v>0</v>
      </c>
      <c r="DS122" s="62" t="s">
        <v>0</v>
      </c>
      <c r="DT122" s="144">
        <f>(2.71828^(-492.8857+59.0795*K122+7.224*L122))/(1+(2.71828^(-492.8857+59.0795*K122+7.224*L122)))</f>
        <v>8.9130056072390809E-14</v>
      </c>
      <c r="DU122" s="40">
        <f>COUNTIF($M122,"=13")+COUNTIF($N122,"=21")+COUNTIF($O122,"=14")+COUNTIF($P122,"=11")+COUNTIF($Q122,"=11")+COUNTIF($R122,"=14")+COUNTIF($S122,"=12")+COUNTIF($T122,"=12")+COUNTIF($U122,"=12")+COUNTIF($V122,"=13")+COUNTIF($W122,"=13")+COUNTIF($X122,"=16")</f>
        <v>8</v>
      </c>
      <c r="DV122" s="40">
        <f>COUNTIF($Y122,"=17")+COUNTIF($Z122,"=9")+COUNTIF($AA122,"=9")+COUNTIF($AB122,"=11")+COUNTIF($AC122,"=11")+COUNTIF($AD122,"=25")+COUNTIF($AE122,"=15")+COUNTIF($AF122,"=19")+COUNTIF($AG122,"=30")+COUNTIF($AH122,"=15")+COUNTIF($AI122,"=15")+COUNTIF($AJ122,"=16")+COUNTIF($AK122,"=17")</f>
        <v>10</v>
      </c>
      <c r="DW122" s="40">
        <f>COUNTIF($AL122,"=11")+COUNTIF($AM122,"=11")+COUNTIF($AN122,"=22")+COUNTIF($AO122,"=23")+COUNTIF($AP122,"=17")+COUNTIF($AQ122,"=14")+COUNTIF($AR122,"=19")+COUNTIF($AS122,"=17")+COUNTIF($AV122,"=12")+COUNTIF($AW122,"=12")</f>
        <v>6</v>
      </c>
      <c r="DX122" s="40">
        <f>COUNTIF($AX122,"=11")+COUNTIF($AY122,"=9")+COUNTIF($AZ122,"=15")+COUNTIF($BA122,"=16")+COUNTIF($BB122,"=8")+COUNTIF($BC122,"=10")+COUNTIF($BD122,"=10")+COUNTIF($BE122,"=8")+COUNTIF($BF122,"=10")+COUNTIF($BG122,"=10")</f>
        <v>8</v>
      </c>
      <c r="DY122" s="40">
        <f>COUNTIF($BH122,"=12")+COUNTIF($BI122,"=23")+COUNTIF($BJ122,"=23")+COUNTIF($BK122,"=15")+COUNTIF($BL122,"=10")+COUNTIF($BM122,"=12")+COUNTIF($BN122,"=12")+COUNTIF($BO122,"=16")+COUNTIF($BP122,"=8")+COUNTIF($BQ122,"=12")+COUNTIF($BR122,"=22")+COUNTIF($BS122,"=20")+COUNTIF($BT122,"=13")</f>
        <v>12</v>
      </c>
      <c r="DZ122" s="40">
        <f>COUNTIF($BU122,"=12")+COUNTIF($BV122,"=11")+COUNTIF($BW122,"=13")+COUNTIF($BX122,"=10")+COUNTIF($BY122,"=11")+COUNTIF($BZ122,"=12")+COUNTIF($CA122,"=12")</f>
        <v>6</v>
      </c>
      <c r="EA122" s="52"/>
      <c r="EB122" s="52"/>
      <c r="EC122" s="51"/>
      <c r="ED122" s="33"/>
    </row>
    <row r="123" spans="1:134" s="13" customFormat="1" ht="15.95" customHeight="1" x14ac:dyDescent="0.25">
      <c r="A123" s="20">
        <v>351460</v>
      </c>
      <c r="B123" s="35" t="s">
        <v>108</v>
      </c>
      <c r="C123" s="2" t="s">
        <v>236</v>
      </c>
      <c r="D123" s="116" t="s">
        <v>39</v>
      </c>
      <c r="E123" s="2" t="s">
        <v>12</v>
      </c>
      <c r="F123" s="2" t="s">
        <v>480</v>
      </c>
      <c r="G123" s="98">
        <v>43739</v>
      </c>
      <c r="H123" s="53">
        <v>0</v>
      </c>
      <c r="I123" s="20" t="s">
        <v>286</v>
      </c>
      <c r="J123" s="2" t="s">
        <v>284</v>
      </c>
      <c r="K123" s="123">
        <f>+COUNTIF($N123,"&lt;=21")+COUNTIF($AA123,"&lt;=9")+COUNTIF($AJ123,"&lt;=16")+COUNTIF($AN123,"&gt;=22")+COUNTIF($AP123,"&gt;=17")+COUNTIF($AQ123,"&lt;=14")+COUNTIF($AR123,"&gt;=19")+COUNTIF($BK123,"&lt;=15")+COUNTIF($BO123,"&gt;=16")+COUNTIF($BX123,"&lt;=10")</f>
        <v>6</v>
      </c>
      <c r="L123" s="124">
        <f>65-(+DU123+DV123+DW123+DX123+DY123+DZ123)</f>
        <v>15</v>
      </c>
      <c r="M123" s="54">
        <v>13</v>
      </c>
      <c r="N123" s="54">
        <v>24</v>
      </c>
      <c r="O123" s="54">
        <v>14</v>
      </c>
      <c r="P123" s="54">
        <v>11</v>
      </c>
      <c r="Q123" s="114">
        <v>11</v>
      </c>
      <c r="R123" s="114">
        <v>14</v>
      </c>
      <c r="S123" s="54">
        <v>12</v>
      </c>
      <c r="T123" s="54">
        <v>12</v>
      </c>
      <c r="U123" s="54">
        <v>11</v>
      </c>
      <c r="V123" s="54">
        <v>13</v>
      </c>
      <c r="W123" s="54">
        <v>13</v>
      </c>
      <c r="X123" s="54">
        <v>16</v>
      </c>
      <c r="Y123" s="54">
        <v>19</v>
      </c>
      <c r="Z123" s="121">
        <v>9</v>
      </c>
      <c r="AA123" s="121">
        <v>10</v>
      </c>
      <c r="AB123" s="54">
        <v>11</v>
      </c>
      <c r="AC123" s="54">
        <v>11</v>
      </c>
      <c r="AD123" s="54">
        <v>25</v>
      </c>
      <c r="AE123" s="54">
        <v>15</v>
      </c>
      <c r="AF123" s="54">
        <v>19</v>
      </c>
      <c r="AG123" s="54">
        <v>29</v>
      </c>
      <c r="AH123" s="114">
        <v>15</v>
      </c>
      <c r="AI123" s="121">
        <v>15</v>
      </c>
      <c r="AJ123" s="121">
        <v>16</v>
      </c>
      <c r="AK123" s="121">
        <v>17</v>
      </c>
      <c r="AL123" s="54">
        <v>11</v>
      </c>
      <c r="AM123" s="54">
        <v>11</v>
      </c>
      <c r="AN123" s="121">
        <v>19</v>
      </c>
      <c r="AO123" s="121">
        <v>23</v>
      </c>
      <c r="AP123" s="54">
        <v>17</v>
      </c>
      <c r="AQ123" s="54">
        <v>14</v>
      </c>
      <c r="AR123" s="54">
        <v>20</v>
      </c>
      <c r="AS123" s="54">
        <v>19</v>
      </c>
      <c r="AT123" s="121">
        <v>34</v>
      </c>
      <c r="AU123" s="121">
        <v>38</v>
      </c>
      <c r="AV123" s="54">
        <v>11</v>
      </c>
      <c r="AW123" s="54">
        <v>12</v>
      </c>
      <c r="AX123" s="54">
        <v>12</v>
      </c>
      <c r="AY123" s="54">
        <v>9</v>
      </c>
      <c r="AZ123" s="121">
        <v>15</v>
      </c>
      <c r="BA123" s="121">
        <v>16</v>
      </c>
      <c r="BB123" s="54">
        <v>8</v>
      </c>
      <c r="BC123" s="54">
        <v>11</v>
      </c>
      <c r="BD123" s="54">
        <v>10</v>
      </c>
      <c r="BE123" s="54">
        <v>8</v>
      </c>
      <c r="BF123" s="54">
        <v>9</v>
      </c>
      <c r="BG123" s="54">
        <v>10</v>
      </c>
      <c r="BH123" s="54">
        <v>12</v>
      </c>
      <c r="BI123" s="121">
        <v>23</v>
      </c>
      <c r="BJ123" s="121">
        <v>24</v>
      </c>
      <c r="BK123" s="54">
        <v>16</v>
      </c>
      <c r="BL123" s="54">
        <v>10</v>
      </c>
      <c r="BM123" s="54">
        <v>12</v>
      </c>
      <c r="BN123" s="54">
        <v>12</v>
      </c>
      <c r="BO123" s="54">
        <v>16</v>
      </c>
      <c r="BP123" s="54">
        <v>8</v>
      </c>
      <c r="BQ123" s="54">
        <v>12</v>
      </c>
      <c r="BR123" s="54">
        <v>23</v>
      </c>
      <c r="BS123" s="54">
        <v>20</v>
      </c>
      <c r="BT123" s="54">
        <v>13</v>
      </c>
      <c r="BU123" s="54">
        <v>12</v>
      </c>
      <c r="BV123" s="54">
        <v>11</v>
      </c>
      <c r="BW123" s="54">
        <v>13</v>
      </c>
      <c r="BX123" s="54">
        <v>10</v>
      </c>
      <c r="BY123" s="54">
        <v>11</v>
      </c>
      <c r="BZ123" s="54">
        <v>12</v>
      </c>
      <c r="CA123" s="54">
        <v>12</v>
      </c>
      <c r="CB123" s="62" t="s">
        <v>0</v>
      </c>
      <c r="CC123" s="62" t="s">
        <v>0</v>
      </c>
      <c r="CD123" s="62" t="s">
        <v>0</v>
      </c>
      <c r="CE123" s="62" t="s">
        <v>0</v>
      </c>
      <c r="CF123" s="62" t="s">
        <v>0</v>
      </c>
      <c r="CG123" s="62" t="s">
        <v>0</v>
      </c>
      <c r="CH123" s="62" t="s">
        <v>0</v>
      </c>
      <c r="CI123" s="62" t="s">
        <v>0</v>
      </c>
      <c r="CJ123" s="62" t="s">
        <v>0</v>
      </c>
      <c r="CK123" s="62" t="s">
        <v>0</v>
      </c>
      <c r="CL123" s="62" t="s">
        <v>0</v>
      </c>
      <c r="CM123" s="62" t="s">
        <v>0</v>
      </c>
      <c r="CN123" s="62" t="s">
        <v>0</v>
      </c>
      <c r="CO123" s="62" t="s">
        <v>0</v>
      </c>
      <c r="CP123" s="62" t="s">
        <v>0</v>
      </c>
      <c r="CQ123" s="62" t="s">
        <v>0</v>
      </c>
      <c r="CR123" s="62" t="s">
        <v>0</v>
      </c>
      <c r="CS123" s="62" t="s">
        <v>0</v>
      </c>
      <c r="CT123" s="62" t="s">
        <v>0</v>
      </c>
      <c r="CU123" s="62" t="s">
        <v>0</v>
      </c>
      <c r="CV123" s="62" t="s">
        <v>0</v>
      </c>
      <c r="CW123" s="62" t="s">
        <v>0</v>
      </c>
      <c r="CX123" s="62" t="s">
        <v>0</v>
      </c>
      <c r="CY123" s="62" t="s">
        <v>0</v>
      </c>
      <c r="CZ123" s="62" t="s">
        <v>0</v>
      </c>
      <c r="DA123" s="62" t="s">
        <v>0</v>
      </c>
      <c r="DB123" s="62" t="s">
        <v>0</v>
      </c>
      <c r="DC123" s="62" t="s">
        <v>0</v>
      </c>
      <c r="DD123" s="62" t="s">
        <v>0</v>
      </c>
      <c r="DE123" s="62" t="s">
        <v>0</v>
      </c>
      <c r="DF123" s="62" t="s">
        <v>0</v>
      </c>
      <c r="DG123" s="62" t="s">
        <v>0</v>
      </c>
      <c r="DH123" s="62" t="s">
        <v>0</v>
      </c>
      <c r="DI123" s="62" t="s">
        <v>0</v>
      </c>
      <c r="DJ123" s="62" t="s">
        <v>0</v>
      </c>
      <c r="DK123" s="62" t="s">
        <v>0</v>
      </c>
      <c r="DL123" s="62" t="s">
        <v>0</v>
      </c>
      <c r="DM123" s="62" t="s">
        <v>0</v>
      </c>
      <c r="DN123" s="62" t="s">
        <v>0</v>
      </c>
      <c r="DO123" s="62" t="s">
        <v>0</v>
      </c>
      <c r="DP123" s="62" t="s">
        <v>0</v>
      </c>
      <c r="DQ123" s="62" t="s">
        <v>0</v>
      </c>
      <c r="DR123" s="62" t="s">
        <v>0</v>
      </c>
      <c r="DS123" s="62" t="s">
        <v>0</v>
      </c>
      <c r="DT123" s="144">
        <f>(2.71828^(-492.8857+59.0795*K123+7.224*L123))/(1+(2.71828^(-492.8857+59.0795*K123+7.224*L123)))</f>
        <v>8.9130056072390809E-14</v>
      </c>
      <c r="DU123" s="40">
        <f>COUNTIF($M123,"=13")+COUNTIF($N123,"=21")+COUNTIF($O123,"=14")+COUNTIF($P123,"=11")+COUNTIF($Q123,"=11")+COUNTIF($R123,"=14")+COUNTIF($S123,"=12")+COUNTIF($T123,"=12")+COUNTIF($U123,"=12")+COUNTIF($V123,"=13")+COUNTIF($W123,"=13")+COUNTIF($X123,"=16")</f>
        <v>10</v>
      </c>
      <c r="DV123" s="40">
        <f>COUNTIF($Y123,"=17")+COUNTIF($Z123,"=9")+COUNTIF($AA123,"=9")+COUNTIF($AB123,"=11")+COUNTIF($AC123,"=11")+COUNTIF($AD123,"=25")+COUNTIF($AE123,"=15")+COUNTIF($AF123,"=19")+COUNTIF($AG123,"=30")+COUNTIF($AH123,"=15")+COUNTIF($AI123,"=15")+COUNTIF($AJ123,"=16")+COUNTIF($AK123,"=17")</f>
        <v>10</v>
      </c>
      <c r="DW123" s="40">
        <f>COUNTIF($AL123,"=11")+COUNTIF($AM123,"=11")+COUNTIF($AN123,"=22")+COUNTIF($AO123,"=23")+COUNTIF($AP123,"=17")+COUNTIF($AQ123,"=14")+COUNTIF($AR123,"=19")+COUNTIF($AS123,"=17")+COUNTIF($AV123,"=12")+COUNTIF($AW123,"=12")</f>
        <v>6</v>
      </c>
      <c r="DX123" s="40">
        <f>COUNTIF($AX123,"=11")+COUNTIF($AY123,"=9")+COUNTIF($AZ123,"=15")+COUNTIF($BA123,"=16")+COUNTIF($BB123,"=8")+COUNTIF($BC123,"=10")+COUNTIF($BD123,"=10")+COUNTIF($BE123,"=8")+COUNTIF($BF123,"=10")+COUNTIF($BG123,"=10")</f>
        <v>7</v>
      </c>
      <c r="DY123" s="40">
        <f>COUNTIF($BH123,"=12")+COUNTIF($BI123,"=23")+COUNTIF($BJ123,"=23")+COUNTIF($BK123,"=15")+COUNTIF($BL123,"=10")+COUNTIF($BM123,"=12")+COUNTIF($BN123,"=12")+COUNTIF($BO123,"=16")+COUNTIF($BP123,"=8")+COUNTIF($BQ123,"=12")+COUNTIF($BR123,"=22")+COUNTIF($BS123,"=20")+COUNTIF($BT123,"=13")</f>
        <v>10</v>
      </c>
      <c r="DZ123" s="40">
        <f>COUNTIF($BU123,"=12")+COUNTIF($BV123,"=11")+COUNTIF($BW123,"=13")+COUNTIF($BX123,"=10")+COUNTIF($BY123,"=11")+COUNTIF($BZ123,"=12")+COUNTIF($CA123,"=12")</f>
        <v>7</v>
      </c>
      <c r="EA123" s="2" t="s">
        <v>103</v>
      </c>
      <c r="EB123" s="2" t="s">
        <v>0</v>
      </c>
      <c r="EC123" s="51"/>
      <c r="ED123" s="52"/>
    </row>
    <row r="124" spans="1:134" s="13" customFormat="1" ht="15.95" customHeight="1" x14ac:dyDescent="0.25">
      <c r="A124" s="43">
        <v>76665</v>
      </c>
      <c r="B124" s="26" t="s">
        <v>44</v>
      </c>
      <c r="C124" s="52" t="s">
        <v>372</v>
      </c>
      <c r="D124" s="116" t="s">
        <v>373</v>
      </c>
      <c r="E124" s="26" t="s">
        <v>711</v>
      </c>
      <c r="F124" s="2" t="s">
        <v>44</v>
      </c>
      <c r="G124" s="98">
        <v>43739</v>
      </c>
      <c r="H124" s="53">
        <v>0</v>
      </c>
      <c r="I124" s="2" t="s">
        <v>285</v>
      </c>
      <c r="J124" s="2" t="s">
        <v>284</v>
      </c>
      <c r="K124" s="123">
        <f>+COUNTIF($N124,"&lt;=21")+COUNTIF($AA124,"&lt;=9")+COUNTIF($AJ124,"&lt;=16")+COUNTIF($AN124,"&gt;=22")+COUNTIF($AP124,"&gt;=17")+COUNTIF($AQ124,"&lt;=14")+COUNTIF($AR124,"&gt;=19")+COUNTIF($BK124,"&lt;=15")+COUNTIF($BO124,"&gt;=16")+COUNTIF($BX124,"&lt;=10")</f>
        <v>6</v>
      </c>
      <c r="L124" s="124">
        <f>65-(+DU124+DV124+DW124+DX124+DY124+DZ124)</f>
        <v>17</v>
      </c>
      <c r="M124" s="129">
        <v>13</v>
      </c>
      <c r="N124" s="129">
        <v>24</v>
      </c>
      <c r="O124" s="129">
        <v>14</v>
      </c>
      <c r="P124" s="129">
        <v>10</v>
      </c>
      <c r="Q124" s="121">
        <v>11</v>
      </c>
      <c r="R124" s="121">
        <v>13</v>
      </c>
      <c r="S124" s="129">
        <v>12</v>
      </c>
      <c r="T124" s="129">
        <v>12</v>
      </c>
      <c r="U124" s="129">
        <v>12</v>
      </c>
      <c r="V124" s="129">
        <v>13</v>
      </c>
      <c r="W124" s="129">
        <v>14</v>
      </c>
      <c r="X124" s="129">
        <v>16</v>
      </c>
      <c r="Y124" s="129">
        <v>16</v>
      </c>
      <c r="Z124" s="121">
        <v>9</v>
      </c>
      <c r="AA124" s="121">
        <v>10</v>
      </c>
      <c r="AB124" s="129">
        <v>10</v>
      </c>
      <c r="AC124" s="129">
        <v>11</v>
      </c>
      <c r="AD124" s="129">
        <v>25</v>
      </c>
      <c r="AE124" s="129">
        <v>15</v>
      </c>
      <c r="AF124" s="129">
        <v>18</v>
      </c>
      <c r="AG124" s="129">
        <v>30</v>
      </c>
      <c r="AH124" s="121">
        <v>15</v>
      </c>
      <c r="AI124" s="121">
        <v>16</v>
      </c>
      <c r="AJ124" s="121">
        <v>16</v>
      </c>
      <c r="AK124" s="121">
        <v>16</v>
      </c>
      <c r="AL124" s="129">
        <v>11</v>
      </c>
      <c r="AM124" s="54">
        <v>11</v>
      </c>
      <c r="AN124" s="121">
        <v>19</v>
      </c>
      <c r="AO124" s="121">
        <v>23</v>
      </c>
      <c r="AP124" s="129">
        <v>17</v>
      </c>
      <c r="AQ124" s="129">
        <v>16</v>
      </c>
      <c r="AR124" s="129">
        <v>19</v>
      </c>
      <c r="AS124" s="129">
        <v>17</v>
      </c>
      <c r="AT124" s="121">
        <v>36</v>
      </c>
      <c r="AU124" s="121">
        <v>38</v>
      </c>
      <c r="AV124" s="54">
        <v>12</v>
      </c>
      <c r="AW124" s="129">
        <v>12</v>
      </c>
      <c r="AX124" s="129">
        <v>11</v>
      </c>
      <c r="AY124" s="129">
        <v>9</v>
      </c>
      <c r="AZ124" s="121">
        <v>15</v>
      </c>
      <c r="BA124" s="121">
        <v>16</v>
      </c>
      <c r="BB124" s="129">
        <v>8</v>
      </c>
      <c r="BC124" s="129">
        <v>11</v>
      </c>
      <c r="BD124" s="129">
        <v>10</v>
      </c>
      <c r="BE124" s="129">
        <v>8</v>
      </c>
      <c r="BF124" s="129">
        <v>10</v>
      </c>
      <c r="BG124" s="129">
        <v>10</v>
      </c>
      <c r="BH124" s="129">
        <v>12</v>
      </c>
      <c r="BI124" s="121">
        <v>21</v>
      </c>
      <c r="BJ124" s="121">
        <v>23</v>
      </c>
      <c r="BK124" s="129">
        <v>15</v>
      </c>
      <c r="BL124" s="129">
        <v>10</v>
      </c>
      <c r="BM124" s="129">
        <v>12</v>
      </c>
      <c r="BN124" s="129">
        <v>12</v>
      </c>
      <c r="BO124" s="129">
        <v>17</v>
      </c>
      <c r="BP124" s="129">
        <v>8</v>
      </c>
      <c r="BQ124" s="129">
        <v>12</v>
      </c>
      <c r="BR124" s="129">
        <v>26</v>
      </c>
      <c r="BS124" s="129">
        <v>20</v>
      </c>
      <c r="BT124" s="129">
        <v>13</v>
      </c>
      <c r="BU124" s="129">
        <v>12</v>
      </c>
      <c r="BV124" s="129">
        <v>10</v>
      </c>
      <c r="BW124" s="129">
        <v>13</v>
      </c>
      <c r="BX124" s="129">
        <v>10</v>
      </c>
      <c r="BY124" s="129">
        <v>11</v>
      </c>
      <c r="BZ124" s="129">
        <v>12</v>
      </c>
      <c r="CA124" s="129">
        <v>12</v>
      </c>
      <c r="CB124" s="62">
        <v>34</v>
      </c>
      <c r="CC124" s="62">
        <v>15</v>
      </c>
      <c r="CD124" s="62">
        <v>9</v>
      </c>
      <c r="CE124" s="62">
        <v>16</v>
      </c>
      <c r="CF124" s="62">
        <v>12</v>
      </c>
      <c r="CG124" s="62">
        <v>24</v>
      </c>
      <c r="CH124" s="62">
        <v>26</v>
      </c>
      <c r="CI124" s="62">
        <v>19</v>
      </c>
      <c r="CJ124" s="62">
        <v>12</v>
      </c>
      <c r="CK124" s="62">
        <v>11</v>
      </c>
      <c r="CL124" s="62">
        <v>12</v>
      </c>
      <c r="CM124" s="62">
        <v>12</v>
      </c>
      <c r="CN124" s="62">
        <v>11</v>
      </c>
      <c r="CO124" s="62">
        <v>9</v>
      </c>
      <c r="CP124" s="62">
        <v>13</v>
      </c>
      <c r="CQ124" s="62">
        <v>12</v>
      </c>
      <c r="CR124" s="62">
        <v>10</v>
      </c>
      <c r="CS124" s="62">
        <v>11</v>
      </c>
      <c r="CT124" s="62">
        <v>11</v>
      </c>
      <c r="CU124" s="62">
        <v>30</v>
      </c>
      <c r="CV124" s="62">
        <v>12</v>
      </c>
      <c r="CW124" s="62">
        <v>13</v>
      </c>
      <c r="CX124" s="62">
        <v>24</v>
      </c>
      <c r="CY124" s="62">
        <v>13</v>
      </c>
      <c r="CZ124" s="62">
        <v>10</v>
      </c>
      <c r="DA124" s="62">
        <v>10</v>
      </c>
      <c r="DB124" s="62">
        <v>20</v>
      </c>
      <c r="DC124" s="62">
        <v>15</v>
      </c>
      <c r="DD124" s="62">
        <v>19</v>
      </c>
      <c r="DE124" s="62">
        <v>13</v>
      </c>
      <c r="DF124" s="62">
        <v>24</v>
      </c>
      <c r="DG124" s="62">
        <v>17</v>
      </c>
      <c r="DH124" s="62">
        <v>12</v>
      </c>
      <c r="DI124" s="62">
        <v>15</v>
      </c>
      <c r="DJ124" s="62">
        <v>24</v>
      </c>
      <c r="DK124" s="62">
        <v>12</v>
      </c>
      <c r="DL124" s="62">
        <v>23</v>
      </c>
      <c r="DM124" s="62">
        <v>18</v>
      </c>
      <c r="DN124" s="62">
        <v>10</v>
      </c>
      <c r="DO124" s="62">
        <v>14</v>
      </c>
      <c r="DP124" s="62">
        <v>17</v>
      </c>
      <c r="DQ124" s="62">
        <v>9</v>
      </c>
      <c r="DR124" s="62">
        <v>12</v>
      </c>
      <c r="DS124" s="62">
        <v>11</v>
      </c>
      <c r="DT124" s="144">
        <f>(2.71828^(-492.8857+59.0795*K124+7.224*L124))/(1+(2.71828^(-492.8857+59.0795*K124+7.224*L124)))</f>
        <v>1.677670085618077E-7</v>
      </c>
      <c r="DU124" s="40">
        <f>COUNTIF($M124,"=13")+COUNTIF($N124,"=21")+COUNTIF($O124,"=14")+COUNTIF($P124,"=11")+COUNTIF($Q124,"=11")+COUNTIF($R124,"=14")+COUNTIF($S124,"=12")+COUNTIF($T124,"=12")+COUNTIF($U124,"=12")+COUNTIF($V124,"=13")+COUNTIF($W124,"=13")+COUNTIF($X124,"=16")</f>
        <v>8</v>
      </c>
      <c r="DV124" s="40">
        <f>COUNTIF($Y124,"=17")+COUNTIF($Z124,"=9")+COUNTIF($AA124,"=9")+COUNTIF($AB124,"=11")+COUNTIF($AC124,"=11")+COUNTIF($AD124,"=25")+COUNTIF($AE124,"=15")+COUNTIF($AF124,"=19")+COUNTIF($AG124,"=30")+COUNTIF($AH124,"=15")+COUNTIF($AI124,"=15")+COUNTIF($AJ124,"=16")+COUNTIF($AK124,"=17")</f>
        <v>7</v>
      </c>
      <c r="DW124" s="40">
        <f>COUNTIF($AL124,"=11")+COUNTIF($AM124,"=11")+COUNTIF($AN124,"=22")+COUNTIF($AO124,"=23")+COUNTIF($AP124,"=17")+COUNTIF($AQ124,"=14")+COUNTIF($AR124,"=19")+COUNTIF($AS124,"=17")+COUNTIF($AV124,"=12")+COUNTIF($AW124,"=12")</f>
        <v>8</v>
      </c>
      <c r="DX124" s="40">
        <f>COUNTIF($AX124,"=11")+COUNTIF($AY124,"=9")+COUNTIF($AZ124,"=15")+COUNTIF($BA124,"=16")+COUNTIF($BB124,"=8")+COUNTIF($BC124,"=10")+COUNTIF($BD124,"=10")+COUNTIF($BE124,"=8")+COUNTIF($BF124,"=10")+COUNTIF($BG124,"=10")</f>
        <v>9</v>
      </c>
      <c r="DY124" s="40">
        <f>COUNTIF($BH124,"=12")+COUNTIF($BI124,"=23")+COUNTIF($BJ124,"=23")+COUNTIF($BK124,"=15")+COUNTIF($BL124,"=10")+COUNTIF($BM124,"=12")+COUNTIF($BN124,"=12")+COUNTIF($BO124,"=16")+COUNTIF($BP124,"=8")+COUNTIF($BQ124,"=12")+COUNTIF($BR124,"=22")+COUNTIF($BS124,"=20")+COUNTIF($BT124,"=13")</f>
        <v>10</v>
      </c>
      <c r="DZ124" s="40">
        <f>COUNTIF($BU124,"=12")+COUNTIF($BV124,"=11")+COUNTIF($BW124,"=13")+COUNTIF($BX124,"=10")+COUNTIF($BY124,"=11")+COUNTIF($BZ124,"=12")+COUNTIF($CA124,"=12")</f>
        <v>6</v>
      </c>
      <c r="EA124" s="2" t="s">
        <v>0</v>
      </c>
      <c r="EB124" s="2" t="s">
        <v>481</v>
      </c>
      <c r="EC124" s="51"/>
      <c r="ED124" s="33"/>
    </row>
    <row r="125" spans="1:134" s="13" customFormat="1" ht="15.95" customHeight="1" x14ac:dyDescent="0.25">
      <c r="A125" s="133">
        <v>376390</v>
      </c>
      <c r="B125" s="72" t="s">
        <v>740</v>
      </c>
      <c r="C125" s="20" t="s">
        <v>491</v>
      </c>
      <c r="D125" s="119" t="s">
        <v>741</v>
      </c>
      <c r="E125" s="20" t="s">
        <v>6</v>
      </c>
      <c r="F125" s="20" t="s">
        <v>151</v>
      </c>
      <c r="G125" s="98">
        <v>43739</v>
      </c>
      <c r="H125" s="53">
        <v>0</v>
      </c>
      <c r="I125" s="20" t="s">
        <v>286</v>
      </c>
      <c r="J125" s="20" t="s">
        <v>284</v>
      </c>
      <c r="K125" s="123">
        <f>+COUNTIF($N125,"&lt;=21")+COUNTIF($AA125,"&lt;=9")+COUNTIF($AJ125,"&lt;=16")+COUNTIF($AN125,"&gt;=22")+COUNTIF($AP125,"&gt;=17")+COUNTIF($AQ125,"&lt;=14")+COUNTIF($AR125,"&gt;=19")+COUNTIF($BK125,"&lt;=15")+COUNTIF($BO125,"&gt;=16")+COUNTIF($BX125,"&lt;=10")</f>
        <v>5</v>
      </c>
      <c r="L125" s="124">
        <f>65-(+DU125+DV125+DW125+DX125+DY125+DZ125)</f>
        <v>11</v>
      </c>
      <c r="M125" s="113">
        <v>13</v>
      </c>
      <c r="N125" s="113">
        <v>24</v>
      </c>
      <c r="O125" s="113">
        <v>14</v>
      </c>
      <c r="P125" s="113">
        <v>11</v>
      </c>
      <c r="Q125" s="114">
        <v>11</v>
      </c>
      <c r="R125" s="114">
        <v>14</v>
      </c>
      <c r="S125" s="113">
        <v>12</v>
      </c>
      <c r="T125" s="113">
        <v>12</v>
      </c>
      <c r="U125" s="113">
        <v>12</v>
      </c>
      <c r="V125" s="113">
        <v>13</v>
      </c>
      <c r="W125" s="113">
        <v>13</v>
      </c>
      <c r="X125" s="113">
        <v>16</v>
      </c>
      <c r="Y125" s="113">
        <v>18</v>
      </c>
      <c r="Z125" s="121">
        <v>9</v>
      </c>
      <c r="AA125" s="121">
        <v>10</v>
      </c>
      <c r="AB125" s="113">
        <v>11</v>
      </c>
      <c r="AC125" s="113">
        <v>11</v>
      </c>
      <c r="AD125" s="113">
        <v>25</v>
      </c>
      <c r="AE125" s="113">
        <v>15</v>
      </c>
      <c r="AF125" s="113">
        <v>19</v>
      </c>
      <c r="AG125" s="113">
        <v>30</v>
      </c>
      <c r="AH125" s="121">
        <v>10</v>
      </c>
      <c r="AI125" s="121">
        <v>15</v>
      </c>
      <c r="AJ125" s="121">
        <v>16</v>
      </c>
      <c r="AK125" s="121">
        <v>17</v>
      </c>
      <c r="AL125" s="113">
        <v>11</v>
      </c>
      <c r="AM125" s="113">
        <v>11</v>
      </c>
      <c r="AN125" s="114">
        <v>19</v>
      </c>
      <c r="AO125" s="114">
        <v>23</v>
      </c>
      <c r="AP125" s="113">
        <v>15</v>
      </c>
      <c r="AQ125" s="113">
        <v>13</v>
      </c>
      <c r="AR125" s="113">
        <v>20</v>
      </c>
      <c r="AS125" s="113">
        <v>17</v>
      </c>
      <c r="AT125" s="114">
        <v>35</v>
      </c>
      <c r="AU125" s="121">
        <v>39</v>
      </c>
      <c r="AV125" s="113">
        <v>12</v>
      </c>
      <c r="AW125" s="113">
        <v>12</v>
      </c>
      <c r="AX125" s="113">
        <v>11</v>
      </c>
      <c r="AY125" s="113">
        <v>9</v>
      </c>
      <c r="AZ125" s="114">
        <v>15</v>
      </c>
      <c r="BA125" s="114">
        <v>16</v>
      </c>
      <c r="BB125" s="113">
        <v>8</v>
      </c>
      <c r="BC125" s="113">
        <v>11</v>
      </c>
      <c r="BD125" s="113">
        <v>10</v>
      </c>
      <c r="BE125" s="113">
        <v>8</v>
      </c>
      <c r="BF125" s="113">
        <v>10</v>
      </c>
      <c r="BG125" s="113">
        <v>10</v>
      </c>
      <c r="BH125" s="113">
        <v>12</v>
      </c>
      <c r="BI125" s="114">
        <v>23</v>
      </c>
      <c r="BJ125" s="114">
        <v>23</v>
      </c>
      <c r="BK125" s="113">
        <v>17</v>
      </c>
      <c r="BL125" s="113">
        <v>10</v>
      </c>
      <c r="BM125" s="113">
        <v>12</v>
      </c>
      <c r="BN125" s="113">
        <v>12</v>
      </c>
      <c r="BO125" s="113">
        <v>17</v>
      </c>
      <c r="BP125" s="113">
        <v>8</v>
      </c>
      <c r="BQ125" s="113">
        <v>12</v>
      </c>
      <c r="BR125" s="113">
        <v>22</v>
      </c>
      <c r="BS125" s="113">
        <v>20</v>
      </c>
      <c r="BT125" s="113">
        <v>13</v>
      </c>
      <c r="BU125" s="113">
        <v>12</v>
      </c>
      <c r="BV125" s="113">
        <v>11</v>
      </c>
      <c r="BW125" s="113">
        <v>13</v>
      </c>
      <c r="BX125" s="113">
        <v>10</v>
      </c>
      <c r="BY125" s="113">
        <v>11</v>
      </c>
      <c r="BZ125" s="113">
        <v>12</v>
      </c>
      <c r="CA125" s="113">
        <v>12</v>
      </c>
      <c r="CB125" s="71" t="s">
        <v>0</v>
      </c>
      <c r="CC125" s="71" t="s">
        <v>0</v>
      </c>
      <c r="CD125" s="71" t="s">
        <v>0</v>
      </c>
      <c r="CE125" s="71" t="s">
        <v>0</v>
      </c>
      <c r="CF125" s="71" t="s">
        <v>0</v>
      </c>
      <c r="CG125" s="71" t="s">
        <v>0</v>
      </c>
      <c r="CH125" s="71" t="s">
        <v>0</v>
      </c>
      <c r="CI125" s="71" t="s">
        <v>0</v>
      </c>
      <c r="CJ125" s="71" t="s">
        <v>0</v>
      </c>
      <c r="CK125" s="71" t="s">
        <v>0</v>
      </c>
      <c r="CL125" s="71" t="s">
        <v>0</v>
      </c>
      <c r="CM125" s="71" t="s">
        <v>0</v>
      </c>
      <c r="CN125" s="71" t="s">
        <v>0</v>
      </c>
      <c r="CO125" s="71" t="s">
        <v>0</v>
      </c>
      <c r="CP125" s="71" t="s">
        <v>0</v>
      </c>
      <c r="CQ125" s="71" t="s">
        <v>0</v>
      </c>
      <c r="CR125" s="71" t="s">
        <v>0</v>
      </c>
      <c r="CS125" s="71" t="s">
        <v>0</v>
      </c>
      <c r="CT125" s="71" t="s">
        <v>0</v>
      </c>
      <c r="CU125" s="71" t="s">
        <v>0</v>
      </c>
      <c r="CV125" s="71" t="s">
        <v>0</v>
      </c>
      <c r="CW125" s="71" t="s">
        <v>0</v>
      </c>
      <c r="CX125" s="71" t="s">
        <v>0</v>
      </c>
      <c r="CY125" s="71" t="s">
        <v>0</v>
      </c>
      <c r="CZ125" s="71" t="s">
        <v>0</v>
      </c>
      <c r="DA125" s="71" t="s">
        <v>0</v>
      </c>
      <c r="DB125" s="71" t="s">
        <v>0</v>
      </c>
      <c r="DC125" s="71" t="s">
        <v>0</v>
      </c>
      <c r="DD125" s="71" t="s">
        <v>0</v>
      </c>
      <c r="DE125" s="71" t="s">
        <v>0</v>
      </c>
      <c r="DF125" s="71" t="s">
        <v>0</v>
      </c>
      <c r="DG125" s="71" t="s">
        <v>0</v>
      </c>
      <c r="DH125" s="71" t="s">
        <v>0</v>
      </c>
      <c r="DI125" s="71" t="s">
        <v>0</v>
      </c>
      <c r="DJ125" s="71" t="s">
        <v>0</v>
      </c>
      <c r="DK125" s="71" t="s">
        <v>0</v>
      </c>
      <c r="DL125" s="71" t="s">
        <v>0</v>
      </c>
      <c r="DM125" s="71" t="s">
        <v>0</v>
      </c>
      <c r="DN125" s="71" t="s">
        <v>0</v>
      </c>
      <c r="DO125" s="71" t="s">
        <v>0</v>
      </c>
      <c r="DP125" s="71" t="s">
        <v>0</v>
      </c>
      <c r="DQ125" s="71" t="s">
        <v>0</v>
      </c>
      <c r="DR125" s="71" t="s">
        <v>0</v>
      </c>
      <c r="DS125" s="71" t="s">
        <v>0</v>
      </c>
      <c r="DT125" s="144">
        <f>(2.71828^(-492.8857+59.0795*K125+7.224*L125))/(1+(2.71828^(-492.8857+59.0795*K125+7.224*L125)))</f>
        <v>5.5306437817571141E-52</v>
      </c>
      <c r="DU125" s="40">
        <f>COUNTIF($M125,"=13")+COUNTIF($N125,"=21")+COUNTIF($O125,"=14")+COUNTIF($P125,"=11")+COUNTIF($Q125,"=11")+COUNTIF($R125,"=14")+COUNTIF($S125,"=12")+COUNTIF($T125,"=12")+COUNTIF($U125,"=12")+COUNTIF($V125,"=13")+COUNTIF($W125,"=13")+COUNTIF($X125,"=16")</f>
        <v>11</v>
      </c>
      <c r="DV125" s="40">
        <f>COUNTIF($Y125,"=17")+COUNTIF($Z125,"=9")+COUNTIF($AA125,"=9")+COUNTIF($AB125,"=11")+COUNTIF($AC125,"=11")+COUNTIF($AD125,"=25")+COUNTIF($AE125,"=15")+COUNTIF($AF125,"=19")+COUNTIF($AG125,"=30")+COUNTIF($AH125,"=15")+COUNTIF($AI125,"=15")+COUNTIF($AJ125,"=16")+COUNTIF($AK125,"=17")</f>
        <v>10</v>
      </c>
      <c r="DW125" s="40">
        <f>COUNTIF($AL125,"=11")+COUNTIF($AM125,"=11")+COUNTIF($AN125,"=22")+COUNTIF($AO125,"=23")+COUNTIF($AP125,"=17")+COUNTIF($AQ125,"=14")+COUNTIF($AR125,"=19")+COUNTIF($AS125,"=17")+COUNTIF($AV125,"=12")+COUNTIF($AW125,"=12")</f>
        <v>6</v>
      </c>
      <c r="DX125" s="40">
        <f>COUNTIF($AX125,"=11")+COUNTIF($AY125,"=9")+COUNTIF($AZ125,"=15")+COUNTIF($BA125,"=16")+COUNTIF($BB125,"=8")+COUNTIF($BC125,"=10")+COUNTIF($BD125,"=10")+COUNTIF($BE125,"=8")+COUNTIF($BF125,"=10")+COUNTIF($BG125,"=10")</f>
        <v>9</v>
      </c>
      <c r="DY125" s="40">
        <f>COUNTIF($BH125,"=12")+COUNTIF($BI125,"=23")+COUNTIF($BJ125,"=23")+COUNTIF($BK125,"=15")+COUNTIF($BL125,"=10")+COUNTIF($BM125,"=12")+COUNTIF($BN125,"=12")+COUNTIF($BO125,"=16")+COUNTIF($BP125,"=8")+COUNTIF($BQ125,"=12")+COUNTIF($BR125,"=22")+COUNTIF($BS125,"=20")+COUNTIF($BT125,"=13")</f>
        <v>11</v>
      </c>
      <c r="DZ125" s="40">
        <f>COUNTIF($BU125,"=12")+COUNTIF($BV125,"=11")+COUNTIF($BW125,"=13")+COUNTIF($BX125,"=10")+COUNTIF($BY125,"=11")+COUNTIF($BZ125,"=12")+COUNTIF($CA125,"=12")</f>
        <v>7</v>
      </c>
      <c r="EA125" s="2" t="s">
        <v>492</v>
      </c>
      <c r="EB125" s="20" t="s">
        <v>493</v>
      </c>
      <c r="EC125" s="51"/>
      <c r="ED125" s="52"/>
    </row>
    <row r="126" spans="1:134" s="13" customFormat="1" ht="15.95" customHeight="1" x14ac:dyDescent="0.25">
      <c r="A126" s="133">
        <v>451197</v>
      </c>
      <c r="B126" s="72" t="s">
        <v>743</v>
      </c>
      <c r="C126" s="20" t="s">
        <v>494</v>
      </c>
      <c r="D126" s="119" t="s">
        <v>744</v>
      </c>
      <c r="E126" s="20" t="s">
        <v>10</v>
      </c>
      <c r="F126" s="20" t="s">
        <v>151</v>
      </c>
      <c r="G126" s="98">
        <v>43739</v>
      </c>
      <c r="H126" s="53">
        <v>0</v>
      </c>
      <c r="I126" s="2" t="s">
        <v>285</v>
      </c>
      <c r="J126" s="20" t="s">
        <v>284</v>
      </c>
      <c r="K126" s="123">
        <f>+COUNTIF($N126,"&lt;=21")+COUNTIF($AA126,"&lt;=9")+COUNTIF($AJ126,"&lt;=16")+COUNTIF($AN126,"&gt;=22")+COUNTIF($AP126,"&gt;=17")+COUNTIF($AQ126,"&lt;=14")+COUNTIF($AR126,"&gt;=19")+COUNTIF($BK126,"&lt;=15")+COUNTIF($BO126,"&gt;=16")+COUNTIF($BX126,"&lt;=10")</f>
        <v>5</v>
      </c>
      <c r="L126" s="124">
        <f>65-(+DU126+DV126+DW126+DX126+DY126+DZ126)</f>
        <v>11</v>
      </c>
      <c r="M126" s="113">
        <v>13</v>
      </c>
      <c r="N126" s="113">
        <v>24</v>
      </c>
      <c r="O126" s="113">
        <v>14</v>
      </c>
      <c r="P126" s="113">
        <v>11</v>
      </c>
      <c r="Q126" s="114">
        <v>11</v>
      </c>
      <c r="R126" s="114">
        <v>14</v>
      </c>
      <c r="S126" s="113">
        <v>12</v>
      </c>
      <c r="T126" s="113">
        <v>12</v>
      </c>
      <c r="U126" s="113">
        <v>13</v>
      </c>
      <c r="V126" s="113">
        <v>12</v>
      </c>
      <c r="W126" s="113">
        <v>13</v>
      </c>
      <c r="X126" s="113">
        <v>16</v>
      </c>
      <c r="Y126" s="113">
        <v>17</v>
      </c>
      <c r="Z126" s="121">
        <v>9</v>
      </c>
      <c r="AA126" s="121">
        <v>10</v>
      </c>
      <c r="AB126" s="113">
        <v>11</v>
      </c>
      <c r="AC126" s="113">
        <v>11</v>
      </c>
      <c r="AD126" s="113">
        <v>25</v>
      </c>
      <c r="AE126" s="113">
        <v>15</v>
      </c>
      <c r="AF126" s="113">
        <v>19</v>
      </c>
      <c r="AG126" s="113">
        <v>29</v>
      </c>
      <c r="AH126" s="114">
        <v>15</v>
      </c>
      <c r="AI126" s="114">
        <v>15</v>
      </c>
      <c r="AJ126" s="121">
        <v>16</v>
      </c>
      <c r="AK126" s="121">
        <v>17</v>
      </c>
      <c r="AL126" s="113">
        <v>11</v>
      </c>
      <c r="AM126" s="113">
        <v>11</v>
      </c>
      <c r="AN126" s="114">
        <v>19</v>
      </c>
      <c r="AO126" s="114">
        <v>21</v>
      </c>
      <c r="AP126" s="113">
        <v>17</v>
      </c>
      <c r="AQ126" s="113">
        <v>16</v>
      </c>
      <c r="AR126" s="113">
        <v>19</v>
      </c>
      <c r="AS126" s="113">
        <v>17</v>
      </c>
      <c r="AT126" s="114">
        <v>36</v>
      </c>
      <c r="AU126" s="121">
        <v>38</v>
      </c>
      <c r="AV126" s="113">
        <v>13</v>
      </c>
      <c r="AW126" s="113">
        <v>12</v>
      </c>
      <c r="AX126" s="113">
        <v>11</v>
      </c>
      <c r="AY126" s="113">
        <v>9</v>
      </c>
      <c r="AZ126" s="114">
        <v>15</v>
      </c>
      <c r="BA126" s="114">
        <v>16</v>
      </c>
      <c r="BB126" s="113">
        <v>8</v>
      </c>
      <c r="BC126" s="113">
        <v>10</v>
      </c>
      <c r="BD126" s="113">
        <v>10</v>
      </c>
      <c r="BE126" s="113">
        <v>8</v>
      </c>
      <c r="BF126" s="113">
        <v>10</v>
      </c>
      <c r="BG126" s="113">
        <v>10</v>
      </c>
      <c r="BH126" s="113">
        <v>12</v>
      </c>
      <c r="BI126" s="114">
        <v>23</v>
      </c>
      <c r="BJ126" s="114">
        <v>23</v>
      </c>
      <c r="BK126" s="113">
        <v>16</v>
      </c>
      <c r="BL126" s="113">
        <v>10</v>
      </c>
      <c r="BM126" s="113">
        <v>12</v>
      </c>
      <c r="BN126" s="113">
        <v>12</v>
      </c>
      <c r="BO126" s="113">
        <v>16</v>
      </c>
      <c r="BP126" s="113">
        <v>8</v>
      </c>
      <c r="BQ126" s="113">
        <v>13</v>
      </c>
      <c r="BR126" s="113">
        <v>22</v>
      </c>
      <c r="BS126" s="113">
        <v>20</v>
      </c>
      <c r="BT126" s="113">
        <v>13</v>
      </c>
      <c r="BU126" s="113">
        <v>12</v>
      </c>
      <c r="BV126" s="113">
        <v>11</v>
      </c>
      <c r="BW126" s="113">
        <v>13</v>
      </c>
      <c r="BX126" s="113">
        <v>10</v>
      </c>
      <c r="BY126" s="113">
        <v>11</v>
      </c>
      <c r="BZ126" s="113">
        <v>12</v>
      </c>
      <c r="CA126" s="113">
        <v>12</v>
      </c>
      <c r="CB126" s="71">
        <v>34</v>
      </c>
      <c r="CC126" s="71">
        <v>15</v>
      </c>
      <c r="CD126" s="71">
        <v>9</v>
      </c>
      <c r="CE126" s="71">
        <v>16</v>
      </c>
      <c r="CF126" s="71">
        <v>12</v>
      </c>
      <c r="CG126" s="71">
        <v>25</v>
      </c>
      <c r="CH126" s="71">
        <v>26</v>
      </c>
      <c r="CI126" s="71">
        <v>19</v>
      </c>
      <c r="CJ126" s="71">
        <v>12</v>
      </c>
      <c r="CK126" s="71">
        <v>11</v>
      </c>
      <c r="CL126" s="71">
        <v>13</v>
      </c>
      <c r="CM126" s="71">
        <v>12</v>
      </c>
      <c r="CN126" s="71">
        <v>11</v>
      </c>
      <c r="CO126" s="71">
        <v>9</v>
      </c>
      <c r="CP126" s="71">
        <v>13</v>
      </c>
      <c r="CQ126" s="71">
        <v>12</v>
      </c>
      <c r="CR126" s="71">
        <v>10</v>
      </c>
      <c r="CS126" s="71">
        <v>11</v>
      </c>
      <c r="CT126" s="71">
        <v>11</v>
      </c>
      <c r="CU126" s="71">
        <v>30</v>
      </c>
      <c r="CV126" s="71">
        <v>12</v>
      </c>
      <c r="CW126" s="71">
        <v>12</v>
      </c>
      <c r="CX126" s="71">
        <v>24</v>
      </c>
      <c r="CY126" s="71">
        <v>13</v>
      </c>
      <c r="CZ126" s="71">
        <v>10</v>
      </c>
      <c r="DA126" s="71">
        <v>10</v>
      </c>
      <c r="DB126" s="71">
        <v>18</v>
      </c>
      <c r="DC126" s="71">
        <v>15</v>
      </c>
      <c r="DD126" s="71">
        <v>19</v>
      </c>
      <c r="DE126" s="71">
        <v>12</v>
      </c>
      <c r="DF126" s="71">
        <v>24</v>
      </c>
      <c r="DG126" s="71">
        <v>18</v>
      </c>
      <c r="DH126" s="71">
        <v>13</v>
      </c>
      <c r="DI126" s="71">
        <v>15</v>
      </c>
      <c r="DJ126" s="71">
        <v>25</v>
      </c>
      <c r="DK126" s="71">
        <v>12</v>
      </c>
      <c r="DL126" s="71">
        <v>23</v>
      </c>
      <c r="DM126" s="71">
        <v>18</v>
      </c>
      <c r="DN126" s="71">
        <v>10</v>
      </c>
      <c r="DO126" s="71">
        <v>14</v>
      </c>
      <c r="DP126" s="71">
        <v>17</v>
      </c>
      <c r="DQ126" s="71">
        <v>9</v>
      </c>
      <c r="DR126" s="71">
        <v>12</v>
      </c>
      <c r="DS126" s="71">
        <v>11</v>
      </c>
      <c r="DT126" s="144">
        <f>(2.71828^(-492.8857+59.0795*K126+7.224*L126))/(1+(2.71828^(-492.8857+59.0795*K126+7.224*L126)))</f>
        <v>5.5306437817571141E-52</v>
      </c>
      <c r="DU126" s="40">
        <f>COUNTIF($M126,"=13")+COUNTIF($N126,"=21")+COUNTIF($O126,"=14")+COUNTIF($P126,"=11")+COUNTIF($Q126,"=11")+COUNTIF($R126,"=14")+COUNTIF($S126,"=12")+COUNTIF($T126,"=12")+COUNTIF($U126,"=12")+COUNTIF($V126,"=13")+COUNTIF($W126,"=13")+COUNTIF($X126,"=16")</f>
        <v>9</v>
      </c>
      <c r="DV126" s="40">
        <f>COUNTIF($Y126,"=17")+COUNTIF($Z126,"=9")+COUNTIF($AA126,"=9")+COUNTIF($AB126,"=11")+COUNTIF($AC126,"=11")+COUNTIF($AD126,"=25")+COUNTIF($AE126,"=15")+COUNTIF($AF126,"=19")+COUNTIF($AG126,"=30")+COUNTIF($AH126,"=15")+COUNTIF($AI126,"=15")+COUNTIF($AJ126,"=16")+COUNTIF($AK126,"=17")</f>
        <v>11</v>
      </c>
      <c r="DW126" s="40">
        <f>COUNTIF($AL126,"=11")+COUNTIF($AM126,"=11")+COUNTIF($AN126,"=22")+COUNTIF($AO126,"=23")+COUNTIF($AP126,"=17")+COUNTIF($AQ126,"=14")+COUNTIF($AR126,"=19")+COUNTIF($AS126,"=17")+COUNTIF($AV126,"=12")+COUNTIF($AW126,"=12")</f>
        <v>6</v>
      </c>
      <c r="DX126" s="40">
        <f>COUNTIF($AX126,"=11")+COUNTIF($AY126,"=9")+COUNTIF($AZ126,"=15")+COUNTIF($BA126,"=16")+COUNTIF($BB126,"=8")+COUNTIF($BC126,"=10")+COUNTIF($BD126,"=10")+COUNTIF($BE126,"=8")+COUNTIF($BF126,"=10")+COUNTIF($BG126,"=10")</f>
        <v>10</v>
      </c>
      <c r="DY126" s="40">
        <f>COUNTIF($BH126,"=12")+COUNTIF($BI126,"=23")+COUNTIF($BJ126,"=23")+COUNTIF($BK126,"=15")+COUNTIF($BL126,"=10")+COUNTIF($BM126,"=12")+COUNTIF($BN126,"=12")+COUNTIF($BO126,"=16")+COUNTIF($BP126,"=8")+COUNTIF($BQ126,"=12")+COUNTIF($BR126,"=22")+COUNTIF($BS126,"=20")+COUNTIF($BT126,"=13")</f>
        <v>11</v>
      </c>
      <c r="DZ126" s="40">
        <f>COUNTIF($BU126,"=12")+COUNTIF($BV126,"=11")+COUNTIF($BW126,"=13")+COUNTIF($BX126,"=10")+COUNTIF($BY126,"=11")+COUNTIF($BZ126,"=12")+COUNTIF($CA126,"=12")</f>
        <v>7</v>
      </c>
      <c r="EA126" s="2" t="s">
        <v>495</v>
      </c>
      <c r="EB126" s="20" t="s">
        <v>496</v>
      </c>
      <c r="EC126" s="51"/>
      <c r="ED126" s="51"/>
    </row>
    <row r="127" spans="1:134" s="13" customFormat="1" ht="15.95" customHeight="1" x14ac:dyDescent="0.25">
      <c r="A127" s="20">
        <v>39736</v>
      </c>
      <c r="B127" s="52" t="s">
        <v>92</v>
      </c>
      <c r="C127" s="52" t="s">
        <v>374</v>
      </c>
      <c r="D127" s="116" t="s">
        <v>375</v>
      </c>
      <c r="E127" s="2" t="s">
        <v>5</v>
      </c>
      <c r="F127" s="2" t="s">
        <v>92</v>
      </c>
      <c r="G127" s="98">
        <v>43739</v>
      </c>
      <c r="H127" s="53">
        <v>0</v>
      </c>
      <c r="I127" s="20" t="s">
        <v>286</v>
      </c>
      <c r="J127" s="2" t="s">
        <v>284</v>
      </c>
      <c r="K127" s="123">
        <f>+COUNTIF($N127,"&lt;=21")+COUNTIF($AA127,"&lt;=9")+COUNTIF($AJ127,"&lt;=16")+COUNTIF($AN127,"&gt;=22")+COUNTIF($AP127,"&gt;=17")+COUNTIF($AQ127,"&lt;=14")+COUNTIF($AR127,"&gt;=19")+COUNTIF($BK127,"&lt;=15")+COUNTIF($BO127,"&gt;=16")+COUNTIF($BX127,"&lt;=10")</f>
        <v>5</v>
      </c>
      <c r="L127" s="124">
        <f>65-(+DU127+DV127+DW127+DX127+DY127+DZ127)</f>
        <v>12</v>
      </c>
      <c r="M127" s="113">
        <v>13</v>
      </c>
      <c r="N127" s="113">
        <v>24</v>
      </c>
      <c r="O127" s="113">
        <v>14</v>
      </c>
      <c r="P127" s="113">
        <v>11</v>
      </c>
      <c r="Q127" s="114">
        <v>10</v>
      </c>
      <c r="R127" s="114">
        <v>14</v>
      </c>
      <c r="S127" s="113">
        <v>12</v>
      </c>
      <c r="T127" s="113">
        <v>12</v>
      </c>
      <c r="U127" s="113">
        <v>12</v>
      </c>
      <c r="V127" s="113">
        <v>13</v>
      </c>
      <c r="W127" s="113">
        <v>13</v>
      </c>
      <c r="X127" s="113">
        <v>16</v>
      </c>
      <c r="Y127" s="113">
        <v>17</v>
      </c>
      <c r="Z127" s="121">
        <v>9</v>
      </c>
      <c r="AA127" s="121">
        <v>10</v>
      </c>
      <c r="AB127" s="113">
        <v>11</v>
      </c>
      <c r="AC127" s="113">
        <v>11</v>
      </c>
      <c r="AD127" s="113">
        <v>25</v>
      </c>
      <c r="AE127" s="113">
        <v>15</v>
      </c>
      <c r="AF127" s="113">
        <v>19</v>
      </c>
      <c r="AG127" s="113">
        <v>29</v>
      </c>
      <c r="AH127" s="121">
        <v>15</v>
      </c>
      <c r="AI127" s="121">
        <v>15</v>
      </c>
      <c r="AJ127" s="121">
        <v>16</v>
      </c>
      <c r="AK127" s="121">
        <v>17</v>
      </c>
      <c r="AL127" s="113">
        <v>11</v>
      </c>
      <c r="AM127" s="113">
        <v>11</v>
      </c>
      <c r="AN127" s="114">
        <v>19</v>
      </c>
      <c r="AO127" s="114">
        <v>23</v>
      </c>
      <c r="AP127" s="113">
        <v>17</v>
      </c>
      <c r="AQ127" s="113">
        <v>15</v>
      </c>
      <c r="AR127" s="113">
        <v>19</v>
      </c>
      <c r="AS127" s="113">
        <v>17</v>
      </c>
      <c r="AT127" s="114">
        <v>35</v>
      </c>
      <c r="AU127" s="114">
        <v>36</v>
      </c>
      <c r="AV127" s="113">
        <v>12</v>
      </c>
      <c r="AW127" s="113">
        <v>12</v>
      </c>
      <c r="AX127" s="113">
        <v>11</v>
      </c>
      <c r="AY127" s="113">
        <v>9</v>
      </c>
      <c r="AZ127" s="114">
        <v>15</v>
      </c>
      <c r="BA127" s="114">
        <v>17</v>
      </c>
      <c r="BB127" s="113">
        <v>8</v>
      </c>
      <c r="BC127" s="113">
        <v>10</v>
      </c>
      <c r="BD127" s="113">
        <v>10</v>
      </c>
      <c r="BE127" s="113">
        <v>8</v>
      </c>
      <c r="BF127" s="113">
        <v>10</v>
      </c>
      <c r="BG127" s="113">
        <v>10</v>
      </c>
      <c r="BH127" s="113">
        <v>12</v>
      </c>
      <c r="BI127" s="114">
        <v>23</v>
      </c>
      <c r="BJ127" s="114">
        <v>25</v>
      </c>
      <c r="BK127" s="113">
        <v>15</v>
      </c>
      <c r="BL127" s="113">
        <v>10</v>
      </c>
      <c r="BM127" s="113">
        <v>12</v>
      </c>
      <c r="BN127" s="113">
        <v>12</v>
      </c>
      <c r="BO127" s="113">
        <v>16</v>
      </c>
      <c r="BP127" s="113">
        <v>8</v>
      </c>
      <c r="BQ127" s="113">
        <v>11</v>
      </c>
      <c r="BR127" s="113">
        <v>25</v>
      </c>
      <c r="BS127" s="113">
        <v>20</v>
      </c>
      <c r="BT127" s="113">
        <v>13</v>
      </c>
      <c r="BU127" s="113">
        <v>12</v>
      </c>
      <c r="BV127" s="113">
        <v>11</v>
      </c>
      <c r="BW127" s="113">
        <v>13</v>
      </c>
      <c r="BX127" s="113">
        <v>11</v>
      </c>
      <c r="BY127" s="113">
        <v>11</v>
      </c>
      <c r="BZ127" s="113">
        <v>12</v>
      </c>
      <c r="CA127" s="113">
        <v>11</v>
      </c>
      <c r="CB127" s="71" t="s">
        <v>0</v>
      </c>
      <c r="CC127" s="71" t="s">
        <v>0</v>
      </c>
      <c r="CD127" s="71" t="s">
        <v>0</v>
      </c>
      <c r="CE127" s="71" t="s">
        <v>0</v>
      </c>
      <c r="CF127" s="71" t="s">
        <v>0</v>
      </c>
      <c r="CG127" s="71" t="s">
        <v>0</v>
      </c>
      <c r="CH127" s="71" t="s">
        <v>0</v>
      </c>
      <c r="CI127" s="71" t="s">
        <v>0</v>
      </c>
      <c r="CJ127" s="71" t="s">
        <v>0</v>
      </c>
      <c r="CK127" s="71" t="s">
        <v>0</v>
      </c>
      <c r="CL127" s="71" t="s">
        <v>0</v>
      </c>
      <c r="CM127" s="71" t="s">
        <v>0</v>
      </c>
      <c r="CN127" s="71" t="s">
        <v>0</v>
      </c>
      <c r="CO127" s="71" t="s">
        <v>0</v>
      </c>
      <c r="CP127" s="71" t="s">
        <v>0</v>
      </c>
      <c r="CQ127" s="71" t="s">
        <v>0</v>
      </c>
      <c r="CR127" s="71" t="s">
        <v>0</v>
      </c>
      <c r="CS127" s="71" t="s">
        <v>0</v>
      </c>
      <c r="CT127" s="71" t="s">
        <v>0</v>
      </c>
      <c r="CU127" s="71" t="s">
        <v>0</v>
      </c>
      <c r="CV127" s="71" t="s">
        <v>0</v>
      </c>
      <c r="CW127" s="71" t="s">
        <v>0</v>
      </c>
      <c r="CX127" s="71" t="s">
        <v>0</v>
      </c>
      <c r="CY127" s="71" t="s">
        <v>0</v>
      </c>
      <c r="CZ127" s="71" t="s">
        <v>0</v>
      </c>
      <c r="DA127" s="71" t="s">
        <v>0</v>
      </c>
      <c r="DB127" s="71" t="s">
        <v>0</v>
      </c>
      <c r="DC127" s="71" t="s">
        <v>0</v>
      </c>
      <c r="DD127" s="71" t="s">
        <v>0</v>
      </c>
      <c r="DE127" s="71" t="s">
        <v>0</v>
      </c>
      <c r="DF127" s="71" t="s">
        <v>0</v>
      </c>
      <c r="DG127" s="71" t="s">
        <v>0</v>
      </c>
      <c r="DH127" s="71" t="s">
        <v>0</v>
      </c>
      <c r="DI127" s="71" t="s">
        <v>0</v>
      </c>
      <c r="DJ127" s="71" t="s">
        <v>0</v>
      </c>
      <c r="DK127" s="71" t="s">
        <v>0</v>
      </c>
      <c r="DL127" s="71" t="s">
        <v>0</v>
      </c>
      <c r="DM127" s="71" t="s">
        <v>0</v>
      </c>
      <c r="DN127" s="71" t="s">
        <v>0</v>
      </c>
      <c r="DO127" s="71" t="s">
        <v>0</v>
      </c>
      <c r="DP127" s="71" t="s">
        <v>0</v>
      </c>
      <c r="DQ127" s="71" t="s">
        <v>0</v>
      </c>
      <c r="DR127" s="71" t="s">
        <v>0</v>
      </c>
      <c r="DS127" s="71" t="s">
        <v>0</v>
      </c>
      <c r="DT127" s="144">
        <f>(2.71828^(-492.8857+59.0795*K127+7.224*L127))/(1+(2.71828^(-492.8857+59.0795*K127+7.224*L127)))</f>
        <v>7.5878181534159005E-49</v>
      </c>
      <c r="DU127" s="40">
        <f>COUNTIF($M127,"=13")+COUNTIF($N127,"=21")+COUNTIF($O127,"=14")+COUNTIF($P127,"=11")+COUNTIF($Q127,"=11")+COUNTIF($R127,"=14")+COUNTIF($S127,"=12")+COUNTIF($T127,"=12")+COUNTIF($U127,"=12")+COUNTIF($V127,"=13")+COUNTIF($W127,"=13")+COUNTIF($X127,"=16")</f>
        <v>10</v>
      </c>
      <c r="DV127" s="40">
        <f>COUNTIF($Y127,"=17")+COUNTIF($Z127,"=9")+COUNTIF($AA127,"=9")+COUNTIF($AB127,"=11")+COUNTIF($AC127,"=11")+COUNTIF($AD127,"=25")+COUNTIF($AE127,"=15")+COUNTIF($AF127,"=19")+COUNTIF($AG127,"=30")+COUNTIF($AH127,"=15")+COUNTIF($AI127,"=15")+COUNTIF($AJ127,"=16")+COUNTIF($AK127,"=17")</f>
        <v>11</v>
      </c>
      <c r="DW127" s="40">
        <f>COUNTIF($AL127,"=11")+COUNTIF($AM127,"=11")+COUNTIF($AN127,"=22")+COUNTIF($AO127,"=23")+COUNTIF($AP127,"=17")+COUNTIF($AQ127,"=14")+COUNTIF($AR127,"=19")+COUNTIF($AS127,"=17")+COUNTIF($AV127,"=12")+COUNTIF($AW127,"=12")</f>
        <v>8</v>
      </c>
      <c r="DX127" s="40">
        <f>COUNTIF($AX127,"=11")+COUNTIF($AY127,"=9")+COUNTIF($AZ127,"=15")+COUNTIF($BA127,"=16")+COUNTIF($BB127,"=8")+COUNTIF($BC127,"=10")+COUNTIF($BD127,"=10")+COUNTIF($BE127,"=8")+COUNTIF($BF127,"=10")+COUNTIF($BG127,"=10")</f>
        <v>9</v>
      </c>
      <c r="DY127" s="40">
        <f>COUNTIF($BH127,"=12")+COUNTIF($BI127,"=23")+COUNTIF($BJ127,"=23")+COUNTIF($BK127,"=15")+COUNTIF($BL127,"=10")+COUNTIF($BM127,"=12")+COUNTIF($BN127,"=12")+COUNTIF($BO127,"=16")+COUNTIF($BP127,"=8")+COUNTIF($BQ127,"=12")+COUNTIF($BR127,"=22")+COUNTIF($BS127,"=20")+COUNTIF($BT127,"=13")</f>
        <v>10</v>
      </c>
      <c r="DZ127" s="40">
        <f>COUNTIF($BU127,"=12")+COUNTIF($BV127,"=11")+COUNTIF($BW127,"=13")+COUNTIF($BX127,"=10")+COUNTIF($BY127,"=11")+COUNTIF($BZ127,"=12")+COUNTIF($CA127,"=12")</f>
        <v>5</v>
      </c>
      <c r="EA127" s="2" t="s">
        <v>0</v>
      </c>
      <c r="EB127" s="2" t="s">
        <v>499</v>
      </c>
      <c r="EC127" s="51"/>
      <c r="ED127" s="52"/>
    </row>
    <row r="128" spans="1:134" s="13" customFormat="1" ht="15.95" customHeight="1" x14ac:dyDescent="0.25">
      <c r="A128" s="20">
        <v>158655</v>
      </c>
      <c r="B128" s="35" t="s">
        <v>147</v>
      </c>
      <c r="C128" s="2" t="s">
        <v>376</v>
      </c>
      <c r="D128" s="116" t="s">
        <v>377</v>
      </c>
      <c r="E128" s="20" t="s">
        <v>3</v>
      </c>
      <c r="F128" s="20" t="s">
        <v>147</v>
      </c>
      <c r="G128" s="98">
        <v>43739</v>
      </c>
      <c r="H128" s="53">
        <v>0</v>
      </c>
      <c r="I128" s="2" t="s">
        <v>285</v>
      </c>
      <c r="J128" s="20" t="s">
        <v>284</v>
      </c>
      <c r="K128" s="123">
        <f>+COUNTIF($N128,"&lt;=21")+COUNTIF($AA128,"&lt;=9")+COUNTIF($AJ128,"&lt;=16")+COUNTIF($AN128,"&gt;=22")+COUNTIF($AP128,"&gt;=17")+COUNTIF($AQ128,"&lt;=14")+COUNTIF($AR128,"&gt;=19")+COUNTIF($BK128,"&lt;=15")+COUNTIF($BO128,"&gt;=16")+COUNTIF($BX128,"&lt;=10")</f>
        <v>5</v>
      </c>
      <c r="L128" s="124">
        <f>65-(+DU128+DV128+DW128+DX128+DY128+DZ128)</f>
        <v>12</v>
      </c>
      <c r="M128" s="54">
        <v>13</v>
      </c>
      <c r="N128" s="54">
        <v>24</v>
      </c>
      <c r="O128" s="54">
        <v>14</v>
      </c>
      <c r="P128" s="54">
        <v>10</v>
      </c>
      <c r="Q128" s="114">
        <v>11</v>
      </c>
      <c r="R128" s="114">
        <v>14</v>
      </c>
      <c r="S128" s="54">
        <v>12</v>
      </c>
      <c r="T128" s="54">
        <v>12</v>
      </c>
      <c r="U128" s="54">
        <v>12</v>
      </c>
      <c r="V128" s="54">
        <v>14</v>
      </c>
      <c r="W128" s="54">
        <v>13</v>
      </c>
      <c r="X128" s="54">
        <v>16</v>
      </c>
      <c r="Y128" s="54">
        <v>17</v>
      </c>
      <c r="Z128" s="121">
        <v>9</v>
      </c>
      <c r="AA128" s="121">
        <v>10</v>
      </c>
      <c r="AB128" s="54">
        <v>11</v>
      </c>
      <c r="AC128" s="54">
        <v>11</v>
      </c>
      <c r="AD128" s="54">
        <v>25</v>
      </c>
      <c r="AE128" s="54">
        <v>15</v>
      </c>
      <c r="AF128" s="54">
        <v>19</v>
      </c>
      <c r="AG128" s="54">
        <v>29</v>
      </c>
      <c r="AH128" s="121">
        <v>15</v>
      </c>
      <c r="AI128" s="121">
        <v>15</v>
      </c>
      <c r="AJ128" s="121">
        <v>16</v>
      </c>
      <c r="AK128" s="121">
        <v>17</v>
      </c>
      <c r="AL128" s="54">
        <v>11</v>
      </c>
      <c r="AM128" s="54">
        <v>11</v>
      </c>
      <c r="AN128" s="114">
        <v>19</v>
      </c>
      <c r="AO128" s="114">
        <v>22</v>
      </c>
      <c r="AP128" s="54">
        <v>17</v>
      </c>
      <c r="AQ128" s="54">
        <v>14</v>
      </c>
      <c r="AR128" s="54">
        <v>17</v>
      </c>
      <c r="AS128" s="54">
        <v>17</v>
      </c>
      <c r="AT128" s="114">
        <v>37</v>
      </c>
      <c r="AU128" s="114">
        <v>38</v>
      </c>
      <c r="AV128" s="54">
        <v>12</v>
      </c>
      <c r="AW128" s="54">
        <v>12</v>
      </c>
      <c r="AX128" s="54">
        <v>11</v>
      </c>
      <c r="AY128" s="54">
        <v>9</v>
      </c>
      <c r="AZ128" s="114">
        <v>16</v>
      </c>
      <c r="BA128" s="114">
        <v>16</v>
      </c>
      <c r="BB128" s="54">
        <v>8</v>
      </c>
      <c r="BC128" s="54">
        <v>10</v>
      </c>
      <c r="BD128" s="54">
        <v>10</v>
      </c>
      <c r="BE128" s="54">
        <v>8</v>
      </c>
      <c r="BF128" s="54">
        <v>10</v>
      </c>
      <c r="BG128" s="54">
        <v>10</v>
      </c>
      <c r="BH128" s="54">
        <v>12</v>
      </c>
      <c r="BI128" s="114">
        <v>23</v>
      </c>
      <c r="BJ128" s="114">
        <v>23</v>
      </c>
      <c r="BK128" s="54">
        <v>15</v>
      </c>
      <c r="BL128" s="54">
        <v>10</v>
      </c>
      <c r="BM128" s="54">
        <v>12</v>
      </c>
      <c r="BN128" s="54">
        <v>12</v>
      </c>
      <c r="BO128" s="54">
        <v>15</v>
      </c>
      <c r="BP128" s="54">
        <v>8</v>
      </c>
      <c r="BQ128" s="54">
        <v>12</v>
      </c>
      <c r="BR128" s="54">
        <v>22</v>
      </c>
      <c r="BS128" s="54">
        <v>20</v>
      </c>
      <c r="BT128" s="54">
        <v>14</v>
      </c>
      <c r="BU128" s="54">
        <v>12</v>
      </c>
      <c r="BV128" s="54">
        <v>11</v>
      </c>
      <c r="BW128" s="54">
        <v>13</v>
      </c>
      <c r="BX128" s="54">
        <v>10</v>
      </c>
      <c r="BY128" s="54">
        <v>11</v>
      </c>
      <c r="BZ128" s="54">
        <v>13</v>
      </c>
      <c r="CA128" s="54">
        <v>12</v>
      </c>
      <c r="CB128" s="62">
        <v>37</v>
      </c>
      <c r="CC128" s="62">
        <v>15</v>
      </c>
      <c r="CD128" s="62">
        <v>9</v>
      </c>
      <c r="CE128" s="62">
        <v>16</v>
      </c>
      <c r="CF128" s="62">
        <v>12</v>
      </c>
      <c r="CG128" s="62">
        <v>26</v>
      </c>
      <c r="CH128" s="62">
        <v>26</v>
      </c>
      <c r="CI128" s="62">
        <v>19</v>
      </c>
      <c r="CJ128" s="62">
        <v>12</v>
      </c>
      <c r="CK128" s="62">
        <v>11</v>
      </c>
      <c r="CL128" s="62">
        <v>14</v>
      </c>
      <c r="CM128" s="62">
        <v>11</v>
      </c>
      <c r="CN128" s="62">
        <v>10</v>
      </c>
      <c r="CO128" s="62">
        <v>9</v>
      </c>
      <c r="CP128" s="62">
        <v>12</v>
      </c>
      <c r="CQ128" s="62">
        <v>12</v>
      </c>
      <c r="CR128" s="62">
        <v>10</v>
      </c>
      <c r="CS128" s="62">
        <v>11</v>
      </c>
      <c r="CT128" s="62">
        <v>11</v>
      </c>
      <c r="CU128" s="62">
        <v>30</v>
      </c>
      <c r="CV128" s="62">
        <v>12</v>
      </c>
      <c r="CW128" s="62">
        <v>13</v>
      </c>
      <c r="CX128" s="62">
        <v>24</v>
      </c>
      <c r="CY128" s="62">
        <v>13</v>
      </c>
      <c r="CZ128" s="62">
        <v>10</v>
      </c>
      <c r="DA128" s="62">
        <v>10</v>
      </c>
      <c r="DB128" s="62">
        <v>20</v>
      </c>
      <c r="DC128" s="62">
        <v>15</v>
      </c>
      <c r="DD128" s="62">
        <v>19</v>
      </c>
      <c r="DE128" s="62">
        <v>13</v>
      </c>
      <c r="DF128" s="62">
        <v>24</v>
      </c>
      <c r="DG128" s="62">
        <v>17</v>
      </c>
      <c r="DH128" s="62">
        <v>12</v>
      </c>
      <c r="DI128" s="62">
        <v>16</v>
      </c>
      <c r="DJ128" s="62">
        <v>25</v>
      </c>
      <c r="DK128" s="62">
        <v>12</v>
      </c>
      <c r="DL128" s="62">
        <v>23</v>
      </c>
      <c r="DM128" s="62">
        <v>18</v>
      </c>
      <c r="DN128" s="62">
        <v>11</v>
      </c>
      <c r="DO128" s="62">
        <v>14</v>
      </c>
      <c r="DP128" s="62">
        <v>17</v>
      </c>
      <c r="DQ128" s="62">
        <v>9</v>
      </c>
      <c r="DR128" s="62">
        <v>12</v>
      </c>
      <c r="DS128" s="62">
        <v>11</v>
      </c>
      <c r="DT128" s="144">
        <f>(2.71828^(-492.8857+59.0795*K128+7.224*L128))/(1+(2.71828^(-492.8857+59.0795*K128+7.224*L128)))</f>
        <v>7.5878181534159005E-49</v>
      </c>
      <c r="DU128" s="40">
        <f>COUNTIF($M128,"=13")+COUNTIF($N128,"=21")+COUNTIF($O128,"=14")+COUNTIF($P128,"=11")+COUNTIF($Q128,"=11")+COUNTIF($R128,"=14")+COUNTIF($S128,"=12")+COUNTIF($T128,"=12")+COUNTIF($U128,"=12")+COUNTIF($V128,"=13")+COUNTIF($W128,"=13")+COUNTIF($X128,"=16")</f>
        <v>9</v>
      </c>
      <c r="DV128" s="40">
        <f>COUNTIF($Y128,"=17")+COUNTIF($Z128,"=9")+COUNTIF($AA128,"=9")+COUNTIF($AB128,"=11")+COUNTIF($AC128,"=11")+COUNTIF($AD128,"=25")+COUNTIF($AE128,"=15")+COUNTIF($AF128,"=19")+COUNTIF($AG128,"=30")+COUNTIF($AH128,"=15")+COUNTIF($AI128,"=15")+COUNTIF($AJ128,"=16")+COUNTIF($AK128,"=17")</f>
        <v>11</v>
      </c>
      <c r="DW128" s="40">
        <f>COUNTIF($AL128,"=11")+COUNTIF($AM128,"=11")+COUNTIF($AN128,"=22")+COUNTIF($AO128,"=23")+COUNTIF($AP128,"=17")+COUNTIF($AQ128,"=14")+COUNTIF($AR128,"=19")+COUNTIF($AS128,"=17")+COUNTIF($AV128,"=12")+COUNTIF($AW128,"=12")</f>
        <v>7</v>
      </c>
      <c r="DX128" s="40">
        <f>COUNTIF($AX128,"=11")+COUNTIF($AY128,"=9")+COUNTIF($AZ128,"=15")+COUNTIF($BA128,"=16")+COUNTIF($BB128,"=8")+COUNTIF($BC128,"=10")+COUNTIF($BD128,"=10")+COUNTIF($BE128,"=8")+COUNTIF($BF128,"=10")+COUNTIF($BG128,"=10")</f>
        <v>9</v>
      </c>
      <c r="DY128" s="40">
        <f>COUNTIF($BH128,"=12")+COUNTIF($BI128,"=23")+COUNTIF($BJ128,"=23")+COUNTIF($BK128,"=15")+COUNTIF($BL128,"=10")+COUNTIF($BM128,"=12")+COUNTIF($BN128,"=12")+COUNTIF($BO128,"=16")+COUNTIF($BP128,"=8")+COUNTIF($BQ128,"=12")+COUNTIF($BR128,"=22")+COUNTIF($BS128,"=20")+COUNTIF($BT128,"=13")</f>
        <v>11</v>
      </c>
      <c r="DZ128" s="40">
        <f>COUNTIF($BU128,"=12")+COUNTIF($BV128,"=11")+COUNTIF($BW128,"=13")+COUNTIF($BX128,"=10")+COUNTIF($BY128,"=11")+COUNTIF($BZ128,"=12")+COUNTIF($CA128,"=12")</f>
        <v>6</v>
      </c>
      <c r="EA128" s="2" t="s">
        <v>0</v>
      </c>
      <c r="EB128" s="20" t="s">
        <v>501</v>
      </c>
      <c r="EC128" s="51"/>
      <c r="ED128" s="52"/>
    </row>
    <row r="129" spans="1:134" s="13" customFormat="1" ht="15.95" customHeight="1" x14ac:dyDescent="0.25">
      <c r="A129" s="20">
        <v>197543</v>
      </c>
      <c r="B129" s="26" t="s">
        <v>147</v>
      </c>
      <c r="C129" s="20" t="s">
        <v>502</v>
      </c>
      <c r="D129" s="116" t="s">
        <v>728</v>
      </c>
      <c r="E129" s="20" t="s">
        <v>2</v>
      </c>
      <c r="F129" s="20" t="s">
        <v>503</v>
      </c>
      <c r="G129" s="98">
        <v>43739</v>
      </c>
      <c r="H129" s="53">
        <v>0</v>
      </c>
      <c r="I129" s="2" t="s">
        <v>285</v>
      </c>
      <c r="J129" s="20" t="s">
        <v>284</v>
      </c>
      <c r="K129" s="123">
        <f>+COUNTIF($N129,"&lt;=21")+COUNTIF($AA129,"&lt;=9")+COUNTIF($AJ129,"&lt;=16")+COUNTIF($AN129,"&gt;=22")+COUNTIF($AP129,"&gt;=17")+COUNTIF($AQ129,"&lt;=14")+COUNTIF($AR129,"&gt;=19")+COUNTIF($BK129,"&lt;=15")+COUNTIF($BO129,"&gt;=16")+COUNTIF($BX129,"&lt;=10")</f>
        <v>5</v>
      </c>
      <c r="L129" s="124">
        <f>65-(+DU129+DV129+DW129+DX129+DY129+DZ129)</f>
        <v>12</v>
      </c>
      <c r="M129" s="113">
        <v>13</v>
      </c>
      <c r="N129" s="113">
        <v>24</v>
      </c>
      <c r="O129" s="113">
        <v>14</v>
      </c>
      <c r="P129" s="113">
        <v>10</v>
      </c>
      <c r="Q129" s="114">
        <v>11</v>
      </c>
      <c r="R129" s="114">
        <v>14</v>
      </c>
      <c r="S129" s="113">
        <v>12</v>
      </c>
      <c r="T129" s="113">
        <v>12</v>
      </c>
      <c r="U129" s="113">
        <v>12</v>
      </c>
      <c r="V129" s="113">
        <v>14</v>
      </c>
      <c r="W129" s="113">
        <v>13</v>
      </c>
      <c r="X129" s="113">
        <v>16</v>
      </c>
      <c r="Y129" s="113">
        <v>17</v>
      </c>
      <c r="Z129" s="121">
        <v>9</v>
      </c>
      <c r="AA129" s="121">
        <v>10</v>
      </c>
      <c r="AB129" s="113">
        <v>11</v>
      </c>
      <c r="AC129" s="113">
        <v>11</v>
      </c>
      <c r="AD129" s="113">
        <v>25</v>
      </c>
      <c r="AE129" s="113">
        <v>15</v>
      </c>
      <c r="AF129" s="113">
        <v>19</v>
      </c>
      <c r="AG129" s="113">
        <v>29</v>
      </c>
      <c r="AH129" s="121">
        <v>15</v>
      </c>
      <c r="AI129" s="121">
        <v>15</v>
      </c>
      <c r="AJ129" s="121">
        <v>16</v>
      </c>
      <c r="AK129" s="121">
        <v>17</v>
      </c>
      <c r="AL129" s="113">
        <v>11</v>
      </c>
      <c r="AM129" s="113">
        <v>11</v>
      </c>
      <c r="AN129" s="114">
        <v>19</v>
      </c>
      <c r="AO129" s="114">
        <v>22</v>
      </c>
      <c r="AP129" s="113">
        <v>17</v>
      </c>
      <c r="AQ129" s="113">
        <v>14</v>
      </c>
      <c r="AR129" s="113">
        <v>17</v>
      </c>
      <c r="AS129" s="113">
        <v>17</v>
      </c>
      <c r="AT129" s="114">
        <v>37</v>
      </c>
      <c r="AU129" s="121">
        <v>38</v>
      </c>
      <c r="AV129" s="113">
        <v>12</v>
      </c>
      <c r="AW129" s="113">
        <v>12</v>
      </c>
      <c r="AX129" s="113">
        <v>11</v>
      </c>
      <c r="AY129" s="113">
        <v>9</v>
      </c>
      <c r="AZ129" s="114">
        <v>16</v>
      </c>
      <c r="BA129" s="114">
        <v>16</v>
      </c>
      <c r="BB129" s="113">
        <v>8</v>
      </c>
      <c r="BC129" s="113">
        <v>10</v>
      </c>
      <c r="BD129" s="113">
        <v>10</v>
      </c>
      <c r="BE129" s="113">
        <v>8</v>
      </c>
      <c r="BF129" s="113">
        <v>10</v>
      </c>
      <c r="BG129" s="113">
        <v>10</v>
      </c>
      <c r="BH129" s="113">
        <v>12</v>
      </c>
      <c r="BI129" s="114">
        <v>23</v>
      </c>
      <c r="BJ129" s="114">
        <v>23</v>
      </c>
      <c r="BK129" s="113">
        <v>15</v>
      </c>
      <c r="BL129" s="113">
        <v>10</v>
      </c>
      <c r="BM129" s="113">
        <v>12</v>
      </c>
      <c r="BN129" s="113">
        <v>12</v>
      </c>
      <c r="BO129" s="113">
        <v>15</v>
      </c>
      <c r="BP129" s="113">
        <v>8</v>
      </c>
      <c r="BQ129" s="113">
        <v>12</v>
      </c>
      <c r="BR129" s="113">
        <v>22</v>
      </c>
      <c r="BS129" s="113">
        <v>20</v>
      </c>
      <c r="BT129" s="113">
        <v>14</v>
      </c>
      <c r="BU129" s="113">
        <v>12</v>
      </c>
      <c r="BV129" s="113">
        <v>11</v>
      </c>
      <c r="BW129" s="113">
        <v>13</v>
      </c>
      <c r="BX129" s="113">
        <v>10</v>
      </c>
      <c r="BY129" s="113">
        <v>11</v>
      </c>
      <c r="BZ129" s="113">
        <v>13</v>
      </c>
      <c r="CA129" s="113">
        <v>12</v>
      </c>
      <c r="CB129" s="71">
        <v>36</v>
      </c>
      <c r="CC129" s="71">
        <v>15</v>
      </c>
      <c r="CD129" s="71">
        <v>9</v>
      </c>
      <c r="CE129" s="71">
        <v>16</v>
      </c>
      <c r="CF129" s="71">
        <v>12</v>
      </c>
      <c r="CG129" s="71">
        <v>26</v>
      </c>
      <c r="CH129" s="71">
        <v>26</v>
      </c>
      <c r="CI129" s="71">
        <v>19</v>
      </c>
      <c r="CJ129" s="71">
        <v>12</v>
      </c>
      <c r="CK129" s="71">
        <v>11</v>
      </c>
      <c r="CL129" s="71">
        <v>14</v>
      </c>
      <c r="CM129" s="71">
        <v>11</v>
      </c>
      <c r="CN129" s="71">
        <v>10</v>
      </c>
      <c r="CO129" s="71">
        <v>9</v>
      </c>
      <c r="CP129" s="71">
        <v>12</v>
      </c>
      <c r="CQ129" s="71">
        <v>12</v>
      </c>
      <c r="CR129" s="71">
        <v>10</v>
      </c>
      <c r="CS129" s="71">
        <v>11</v>
      </c>
      <c r="CT129" s="71">
        <v>11</v>
      </c>
      <c r="CU129" s="71">
        <v>30</v>
      </c>
      <c r="CV129" s="71">
        <v>12</v>
      </c>
      <c r="CW129" s="71">
        <v>14</v>
      </c>
      <c r="CX129" s="71">
        <v>24</v>
      </c>
      <c r="CY129" s="71">
        <v>13</v>
      </c>
      <c r="CZ129" s="71">
        <v>10</v>
      </c>
      <c r="DA129" s="71">
        <v>10</v>
      </c>
      <c r="DB129" s="71">
        <v>20</v>
      </c>
      <c r="DC129" s="71">
        <v>15</v>
      </c>
      <c r="DD129" s="71">
        <v>19</v>
      </c>
      <c r="DE129" s="71">
        <v>13</v>
      </c>
      <c r="DF129" s="71">
        <v>25</v>
      </c>
      <c r="DG129" s="71">
        <v>17</v>
      </c>
      <c r="DH129" s="71">
        <v>12</v>
      </c>
      <c r="DI129" s="71">
        <v>16</v>
      </c>
      <c r="DJ129" s="71">
        <v>25</v>
      </c>
      <c r="DK129" s="71">
        <v>12</v>
      </c>
      <c r="DL129" s="71">
        <v>23</v>
      </c>
      <c r="DM129" s="71">
        <v>18</v>
      </c>
      <c r="DN129" s="71">
        <v>11</v>
      </c>
      <c r="DO129" s="71">
        <v>14</v>
      </c>
      <c r="DP129" s="71">
        <v>17</v>
      </c>
      <c r="DQ129" s="71">
        <v>9</v>
      </c>
      <c r="DR129" s="71">
        <v>12</v>
      </c>
      <c r="DS129" s="71">
        <v>11</v>
      </c>
      <c r="DT129" s="144">
        <f>(2.71828^(-492.8857+59.0795*K129+7.224*L129))/(1+(2.71828^(-492.8857+59.0795*K129+7.224*L129)))</f>
        <v>7.5878181534159005E-49</v>
      </c>
      <c r="DU129" s="40">
        <f>COUNTIF($M129,"=13")+COUNTIF($N129,"=21")+COUNTIF($O129,"=14")+COUNTIF($P129,"=11")+COUNTIF($Q129,"=11")+COUNTIF($R129,"=14")+COUNTIF($S129,"=12")+COUNTIF($T129,"=12")+COUNTIF($U129,"=12")+COUNTIF($V129,"=13")+COUNTIF($W129,"=13")+COUNTIF($X129,"=16")</f>
        <v>9</v>
      </c>
      <c r="DV129" s="40">
        <f>COUNTIF($Y129,"=17")+COUNTIF($Z129,"=9")+COUNTIF($AA129,"=9")+COUNTIF($AB129,"=11")+COUNTIF($AC129,"=11")+COUNTIF($AD129,"=25")+COUNTIF($AE129,"=15")+COUNTIF($AF129,"=19")+COUNTIF($AG129,"=30")+COUNTIF($AH129,"=15")+COUNTIF($AI129,"=15")+COUNTIF($AJ129,"=16")+COUNTIF($AK129,"=17")</f>
        <v>11</v>
      </c>
      <c r="DW129" s="40">
        <f>COUNTIF($AL129,"=11")+COUNTIF($AM129,"=11")+COUNTIF($AN129,"=22")+COUNTIF($AO129,"=23")+COUNTIF($AP129,"=17")+COUNTIF($AQ129,"=14")+COUNTIF($AR129,"=19")+COUNTIF($AS129,"=17")+COUNTIF($AV129,"=12")+COUNTIF($AW129,"=12")</f>
        <v>7</v>
      </c>
      <c r="DX129" s="40">
        <f>COUNTIF($AX129,"=11")+COUNTIF($AY129,"=9")+COUNTIF($AZ129,"=15")+COUNTIF($BA129,"=16")+COUNTIF($BB129,"=8")+COUNTIF($BC129,"=10")+COUNTIF($BD129,"=10")+COUNTIF($BE129,"=8")+COUNTIF($BF129,"=10")+COUNTIF($BG129,"=10")</f>
        <v>9</v>
      </c>
      <c r="DY129" s="40">
        <f>COUNTIF($BH129,"=12")+COUNTIF($BI129,"=23")+COUNTIF($BJ129,"=23")+COUNTIF($BK129,"=15")+COUNTIF($BL129,"=10")+COUNTIF($BM129,"=12")+COUNTIF($BN129,"=12")+COUNTIF($BO129,"=16")+COUNTIF($BP129,"=8")+COUNTIF($BQ129,"=12")+COUNTIF($BR129,"=22")+COUNTIF($BS129,"=20")+COUNTIF($BT129,"=13")</f>
        <v>11</v>
      </c>
      <c r="DZ129" s="40">
        <f>COUNTIF($BU129,"=12")+COUNTIF($BV129,"=11")+COUNTIF($BW129,"=13")+COUNTIF($BX129,"=10")+COUNTIF($BY129,"=11")+COUNTIF($BZ129,"=12")+COUNTIF($CA129,"=12")</f>
        <v>6</v>
      </c>
      <c r="EA129" s="2" t="s">
        <v>504</v>
      </c>
      <c r="EB129" s="20" t="s">
        <v>505</v>
      </c>
      <c r="EC129" s="51"/>
      <c r="ED129" s="52"/>
    </row>
    <row r="130" spans="1:134" s="13" customFormat="1" ht="15.95" customHeight="1" x14ac:dyDescent="0.25">
      <c r="A130" s="133">
        <v>382879</v>
      </c>
      <c r="B130" s="2" t="s">
        <v>511</v>
      </c>
      <c r="C130" s="20" t="s">
        <v>510</v>
      </c>
      <c r="D130" s="116" t="s">
        <v>742</v>
      </c>
      <c r="E130" s="20" t="s">
        <v>6</v>
      </c>
      <c r="F130" s="20" t="s">
        <v>511</v>
      </c>
      <c r="G130" s="98">
        <v>43739</v>
      </c>
      <c r="H130" s="53">
        <v>0</v>
      </c>
      <c r="I130" s="2" t="s">
        <v>285</v>
      </c>
      <c r="J130" s="20" t="s">
        <v>284</v>
      </c>
      <c r="K130" s="123">
        <f>+COUNTIF($N130,"&lt;=21")+COUNTIF($AA130,"&lt;=9")+COUNTIF($AJ130,"&lt;=16")+COUNTIF($AN130,"&gt;=22")+COUNTIF($AP130,"&gt;=17")+COUNTIF($AQ130,"&lt;=14")+COUNTIF($AR130,"&gt;=19")+COUNTIF($BK130,"&lt;=15")+COUNTIF($BO130,"&gt;=16")+COUNTIF($BX130,"&lt;=10")</f>
        <v>5</v>
      </c>
      <c r="L130" s="124">
        <f>65-(+DU130+DV130+DW130+DX130+DY130+DZ130)</f>
        <v>12</v>
      </c>
      <c r="M130" s="113">
        <v>13</v>
      </c>
      <c r="N130" s="113">
        <v>24</v>
      </c>
      <c r="O130" s="113">
        <v>14</v>
      </c>
      <c r="P130" s="113">
        <v>11</v>
      </c>
      <c r="Q130" s="114">
        <v>11</v>
      </c>
      <c r="R130" s="114">
        <v>14</v>
      </c>
      <c r="S130" s="113">
        <v>12</v>
      </c>
      <c r="T130" s="113">
        <v>12</v>
      </c>
      <c r="U130" s="113">
        <v>12</v>
      </c>
      <c r="V130" s="113">
        <v>13</v>
      </c>
      <c r="W130" s="113">
        <v>13</v>
      </c>
      <c r="X130" s="113">
        <v>16</v>
      </c>
      <c r="Y130" s="113">
        <v>16</v>
      </c>
      <c r="Z130" s="121">
        <v>9</v>
      </c>
      <c r="AA130" s="121">
        <v>10</v>
      </c>
      <c r="AB130" s="113">
        <v>11</v>
      </c>
      <c r="AC130" s="113">
        <v>11</v>
      </c>
      <c r="AD130" s="113">
        <v>25</v>
      </c>
      <c r="AE130" s="113">
        <v>15</v>
      </c>
      <c r="AF130" s="113">
        <v>19</v>
      </c>
      <c r="AG130" s="113">
        <v>29</v>
      </c>
      <c r="AH130" s="121">
        <v>15</v>
      </c>
      <c r="AI130" s="121">
        <v>15</v>
      </c>
      <c r="AJ130" s="121">
        <v>16</v>
      </c>
      <c r="AK130" s="121">
        <v>18</v>
      </c>
      <c r="AL130" s="113">
        <v>11</v>
      </c>
      <c r="AM130" s="113">
        <v>11</v>
      </c>
      <c r="AN130" s="114">
        <v>19</v>
      </c>
      <c r="AO130" s="114">
        <v>23</v>
      </c>
      <c r="AP130" s="113">
        <v>17</v>
      </c>
      <c r="AQ130" s="113">
        <v>14</v>
      </c>
      <c r="AR130" s="113">
        <v>17</v>
      </c>
      <c r="AS130" s="113">
        <v>17</v>
      </c>
      <c r="AT130" s="114">
        <v>36</v>
      </c>
      <c r="AU130" s="121">
        <v>36</v>
      </c>
      <c r="AV130" s="113">
        <v>13</v>
      </c>
      <c r="AW130" s="113">
        <v>12</v>
      </c>
      <c r="AX130" s="113">
        <v>11</v>
      </c>
      <c r="AY130" s="113">
        <v>9</v>
      </c>
      <c r="AZ130" s="114">
        <v>16</v>
      </c>
      <c r="BA130" s="114">
        <v>16</v>
      </c>
      <c r="BB130" s="113">
        <v>8</v>
      </c>
      <c r="BC130" s="113">
        <v>10</v>
      </c>
      <c r="BD130" s="113">
        <v>10</v>
      </c>
      <c r="BE130" s="113">
        <v>8</v>
      </c>
      <c r="BF130" s="113">
        <v>10</v>
      </c>
      <c r="BG130" s="113">
        <v>11</v>
      </c>
      <c r="BH130" s="113">
        <v>12</v>
      </c>
      <c r="BI130" s="114">
        <v>23</v>
      </c>
      <c r="BJ130" s="114">
        <v>23</v>
      </c>
      <c r="BK130" s="113">
        <v>15</v>
      </c>
      <c r="BL130" s="113">
        <v>10</v>
      </c>
      <c r="BM130" s="113">
        <v>12</v>
      </c>
      <c r="BN130" s="113">
        <v>12</v>
      </c>
      <c r="BO130" s="113">
        <v>15</v>
      </c>
      <c r="BP130" s="113">
        <v>8</v>
      </c>
      <c r="BQ130" s="113">
        <v>12</v>
      </c>
      <c r="BR130" s="113">
        <v>22</v>
      </c>
      <c r="BS130" s="113">
        <v>20</v>
      </c>
      <c r="BT130" s="113">
        <v>13</v>
      </c>
      <c r="BU130" s="113">
        <v>12</v>
      </c>
      <c r="BV130" s="113">
        <v>11</v>
      </c>
      <c r="BW130" s="113">
        <v>13</v>
      </c>
      <c r="BX130" s="113">
        <v>10</v>
      </c>
      <c r="BY130" s="113">
        <v>11</v>
      </c>
      <c r="BZ130" s="113">
        <v>13</v>
      </c>
      <c r="CA130" s="113">
        <v>12</v>
      </c>
      <c r="CB130" s="71">
        <v>33</v>
      </c>
      <c r="CC130" s="71">
        <v>15</v>
      </c>
      <c r="CD130" s="71">
        <v>9</v>
      </c>
      <c r="CE130" s="71">
        <v>16</v>
      </c>
      <c r="CF130" s="71">
        <v>12</v>
      </c>
      <c r="CG130" s="71">
        <v>27</v>
      </c>
      <c r="CH130" s="71">
        <v>26</v>
      </c>
      <c r="CI130" s="71">
        <v>19</v>
      </c>
      <c r="CJ130" s="71">
        <v>12</v>
      </c>
      <c r="CK130" s="71">
        <v>11</v>
      </c>
      <c r="CL130" s="71">
        <v>12</v>
      </c>
      <c r="CM130" s="71">
        <v>12</v>
      </c>
      <c r="CN130" s="71">
        <v>10</v>
      </c>
      <c r="CO130" s="71">
        <v>9</v>
      </c>
      <c r="CP130" s="71">
        <v>12</v>
      </c>
      <c r="CQ130" s="71">
        <v>13</v>
      </c>
      <c r="CR130" s="71">
        <v>10</v>
      </c>
      <c r="CS130" s="71">
        <v>11</v>
      </c>
      <c r="CT130" s="71">
        <v>11</v>
      </c>
      <c r="CU130" s="71">
        <v>29</v>
      </c>
      <c r="CV130" s="71">
        <v>12</v>
      </c>
      <c r="CW130" s="71">
        <v>13</v>
      </c>
      <c r="CX130" s="71">
        <v>24</v>
      </c>
      <c r="CY130" s="71">
        <v>12</v>
      </c>
      <c r="CZ130" s="71">
        <v>10</v>
      </c>
      <c r="DA130" s="71">
        <v>10</v>
      </c>
      <c r="DB130" s="71">
        <v>20</v>
      </c>
      <c r="DC130" s="71">
        <v>15</v>
      </c>
      <c r="DD130" s="71">
        <v>19</v>
      </c>
      <c r="DE130" s="71">
        <v>13</v>
      </c>
      <c r="DF130" s="71">
        <v>24</v>
      </c>
      <c r="DG130" s="71">
        <v>17</v>
      </c>
      <c r="DH130" s="71">
        <v>12</v>
      </c>
      <c r="DI130" s="71">
        <v>15</v>
      </c>
      <c r="DJ130" s="71">
        <v>24</v>
      </c>
      <c r="DK130" s="71">
        <v>12</v>
      </c>
      <c r="DL130" s="71">
        <v>23</v>
      </c>
      <c r="DM130" s="71">
        <v>18</v>
      </c>
      <c r="DN130" s="71">
        <v>10</v>
      </c>
      <c r="DO130" s="71">
        <v>13</v>
      </c>
      <c r="DP130" s="71">
        <v>17</v>
      </c>
      <c r="DQ130" s="71">
        <v>9</v>
      </c>
      <c r="DR130" s="71">
        <v>12</v>
      </c>
      <c r="DS130" s="71">
        <v>11</v>
      </c>
      <c r="DT130" s="144">
        <f>(2.71828^(-492.8857+59.0795*K130+7.224*L130))/(1+(2.71828^(-492.8857+59.0795*K130+7.224*L130)))</f>
        <v>7.5878181534159005E-49</v>
      </c>
      <c r="DU130" s="40">
        <f>COUNTIF($M130,"=13")+COUNTIF($N130,"=21")+COUNTIF($O130,"=14")+COUNTIF($P130,"=11")+COUNTIF($Q130,"=11")+COUNTIF($R130,"=14")+COUNTIF($S130,"=12")+COUNTIF($T130,"=12")+COUNTIF($U130,"=12")+COUNTIF($V130,"=13")+COUNTIF($W130,"=13")+COUNTIF($X130,"=16")</f>
        <v>11</v>
      </c>
      <c r="DV130" s="40">
        <f>COUNTIF($Y130,"=17")+COUNTIF($Z130,"=9")+COUNTIF($AA130,"=9")+COUNTIF($AB130,"=11")+COUNTIF($AC130,"=11")+COUNTIF($AD130,"=25")+COUNTIF($AE130,"=15")+COUNTIF($AF130,"=19")+COUNTIF($AG130,"=30")+COUNTIF($AH130,"=15")+COUNTIF($AI130,"=15")+COUNTIF($AJ130,"=16")+COUNTIF($AK130,"=17")</f>
        <v>9</v>
      </c>
      <c r="DW130" s="40">
        <f>COUNTIF($AL130,"=11")+COUNTIF($AM130,"=11")+COUNTIF($AN130,"=22")+COUNTIF($AO130,"=23")+COUNTIF($AP130,"=17")+COUNTIF($AQ130,"=14")+COUNTIF($AR130,"=19")+COUNTIF($AS130,"=17")+COUNTIF($AV130,"=12")+COUNTIF($AW130,"=12")</f>
        <v>7</v>
      </c>
      <c r="DX130" s="40">
        <f>COUNTIF($AX130,"=11")+COUNTIF($AY130,"=9")+COUNTIF($AZ130,"=15")+COUNTIF($BA130,"=16")+COUNTIF($BB130,"=8")+COUNTIF($BC130,"=10")+COUNTIF($BD130,"=10")+COUNTIF($BE130,"=8")+COUNTIF($BF130,"=10")+COUNTIF($BG130,"=10")</f>
        <v>8</v>
      </c>
      <c r="DY130" s="40">
        <f>COUNTIF($BH130,"=12")+COUNTIF($BI130,"=23")+COUNTIF($BJ130,"=23")+COUNTIF($BK130,"=15")+COUNTIF($BL130,"=10")+COUNTIF($BM130,"=12")+COUNTIF($BN130,"=12")+COUNTIF($BO130,"=16")+COUNTIF($BP130,"=8")+COUNTIF($BQ130,"=12")+COUNTIF($BR130,"=22")+COUNTIF($BS130,"=20")+COUNTIF($BT130,"=13")</f>
        <v>12</v>
      </c>
      <c r="DZ130" s="40">
        <f>COUNTIF($BU130,"=12")+COUNTIF($BV130,"=11")+COUNTIF($BW130,"=13")+COUNTIF($BX130,"=10")+COUNTIF($BY130,"=11")+COUNTIF($BZ130,"=12")+COUNTIF($CA130,"=12")</f>
        <v>6</v>
      </c>
      <c r="EA130" s="2" t="s">
        <v>511</v>
      </c>
      <c r="EB130" s="20" t="s">
        <v>512</v>
      </c>
      <c r="EC130" s="51"/>
      <c r="ED130" s="51"/>
    </row>
    <row r="131" spans="1:134" s="13" customFormat="1" ht="15.95" customHeight="1" x14ac:dyDescent="0.25">
      <c r="A131" s="20">
        <v>387874</v>
      </c>
      <c r="B131" s="72" t="s">
        <v>73</v>
      </c>
      <c r="C131" s="88" t="s">
        <v>107</v>
      </c>
      <c r="D131" s="116" t="s">
        <v>289</v>
      </c>
      <c r="E131" s="26" t="s">
        <v>6</v>
      </c>
      <c r="F131" s="20" t="s">
        <v>73</v>
      </c>
      <c r="G131" s="98">
        <v>43739</v>
      </c>
      <c r="H131" s="53">
        <v>0</v>
      </c>
      <c r="I131" s="2" t="s">
        <v>285</v>
      </c>
      <c r="J131" s="20" t="s">
        <v>284</v>
      </c>
      <c r="K131" s="123">
        <f>+COUNTIF($N131,"&lt;=21")+COUNTIF($AA131,"&lt;=9")+COUNTIF($AJ131,"&lt;=16")+COUNTIF($AN131,"&gt;=22")+COUNTIF($AP131,"&gt;=17")+COUNTIF($AQ131,"&lt;=14")+COUNTIF($AR131,"&gt;=19")+COUNTIF($BK131,"&lt;=15")+COUNTIF($BO131,"&gt;=16")+COUNTIF($BX131,"&lt;=10")</f>
        <v>5</v>
      </c>
      <c r="L131" s="124">
        <f>65-(+DU131+DV131+DW131+DX131+DY131+DZ131)</f>
        <v>12</v>
      </c>
      <c r="M131" s="113">
        <v>14</v>
      </c>
      <c r="N131" s="113">
        <v>23</v>
      </c>
      <c r="O131" s="113">
        <v>14</v>
      </c>
      <c r="P131" s="113">
        <v>11</v>
      </c>
      <c r="Q131" s="114">
        <v>11</v>
      </c>
      <c r="R131" s="114">
        <v>11</v>
      </c>
      <c r="S131" s="113">
        <v>12</v>
      </c>
      <c r="T131" s="113">
        <v>12</v>
      </c>
      <c r="U131" s="113">
        <v>12</v>
      </c>
      <c r="V131" s="113">
        <v>13</v>
      </c>
      <c r="W131" s="113">
        <v>13</v>
      </c>
      <c r="X131" s="113">
        <v>16</v>
      </c>
      <c r="Y131" s="113">
        <v>17</v>
      </c>
      <c r="Z131" s="121">
        <v>9</v>
      </c>
      <c r="AA131" s="121">
        <v>10</v>
      </c>
      <c r="AB131" s="113">
        <v>11</v>
      </c>
      <c r="AC131" s="113">
        <v>11</v>
      </c>
      <c r="AD131" s="113">
        <v>25</v>
      </c>
      <c r="AE131" s="113">
        <v>14</v>
      </c>
      <c r="AF131" s="113">
        <v>19</v>
      </c>
      <c r="AG131" s="113">
        <v>29</v>
      </c>
      <c r="AH131" s="114">
        <v>15</v>
      </c>
      <c r="AI131" s="114">
        <v>15</v>
      </c>
      <c r="AJ131" s="121">
        <v>16</v>
      </c>
      <c r="AK131" s="114">
        <v>17</v>
      </c>
      <c r="AL131" s="113">
        <v>11</v>
      </c>
      <c r="AM131" s="113">
        <v>11</v>
      </c>
      <c r="AN131" s="114">
        <v>19</v>
      </c>
      <c r="AO131" s="114">
        <v>23</v>
      </c>
      <c r="AP131" s="113">
        <v>17</v>
      </c>
      <c r="AQ131" s="113">
        <v>15</v>
      </c>
      <c r="AR131" s="113">
        <v>19</v>
      </c>
      <c r="AS131" s="113">
        <v>18</v>
      </c>
      <c r="AT131" s="121">
        <v>38</v>
      </c>
      <c r="AU131" s="121">
        <v>40</v>
      </c>
      <c r="AV131" s="113">
        <v>12</v>
      </c>
      <c r="AW131" s="113">
        <v>12</v>
      </c>
      <c r="AX131" s="113">
        <v>11</v>
      </c>
      <c r="AY131" s="113">
        <v>9</v>
      </c>
      <c r="AZ131" s="114">
        <v>15</v>
      </c>
      <c r="BA131" s="114">
        <v>16</v>
      </c>
      <c r="BB131" s="113">
        <v>8</v>
      </c>
      <c r="BC131" s="113">
        <v>10</v>
      </c>
      <c r="BD131" s="113">
        <v>10</v>
      </c>
      <c r="BE131" s="113">
        <v>8</v>
      </c>
      <c r="BF131" s="113">
        <v>10</v>
      </c>
      <c r="BG131" s="113">
        <v>10</v>
      </c>
      <c r="BH131" s="113">
        <v>12</v>
      </c>
      <c r="BI131" s="114">
        <v>23</v>
      </c>
      <c r="BJ131" s="114">
        <v>23</v>
      </c>
      <c r="BK131" s="113">
        <v>16</v>
      </c>
      <c r="BL131" s="113">
        <v>10</v>
      </c>
      <c r="BM131" s="113">
        <v>12</v>
      </c>
      <c r="BN131" s="113">
        <v>12</v>
      </c>
      <c r="BO131" s="113">
        <v>16</v>
      </c>
      <c r="BP131" s="113">
        <v>8</v>
      </c>
      <c r="BQ131" s="113">
        <v>12</v>
      </c>
      <c r="BR131" s="113">
        <v>22</v>
      </c>
      <c r="BS131" s="113">
        <v>20</v>
      </c>
      <c r="BT131" s="113">
        <v>13</v>
      </c>
      <c r="BU131" s="113">
        <v>12</v>
      </c>
      <c r="BV131" s="113">
        <v>11</v>
      </c>
      <c r="BW131" s="113">
        <v>13</v>
      </c>
      <c r="BX131" s="113">
        <v>10</v>
      </c>
      <c r="BY131" s="113">
        <v>11</v>
      </c>
      <c r="BZ131" s="113">
        <v>15</v>
      </c>
      <c r="CA131" s="113">
        <v>11</v>
      </c>
      <c r="CB131" s="71">
        <v>34</v>
      </c>
      <c r="CC131" s="71">
        <v>15</v>
      </c>
      <c r="CD131" s="71">
        <v>9</v>
      </c>
      <c r="CE131" s="71">
        <v>16</v>
      </c>
      <c r="CF131" s="71">
        <v>12</v>
      </c>
      <c r="CG131" s="71">
        <v>26</v>
      </c>
      <c r="CH131" s="71">
        <v>26</v>
      </c>
      <c r="CI131" s="71">
        <v>19</v>
      </c>
      <c r="CJ131" s="71">
        <v>12</v>
      </c>
      <c r="CK131" s="71">
        <v>11</v>
      </c>
      <c r="CL131" s="71">
        <v>13</v>
      </c>
      <c r="CM131" s="71">
        <v>12</v>
      </c>
      <c r="CN131" s="71">
        <v>10</v>
      </c>
      <c r="CO131" s="71">
        <v>9</v>
      </c>
      <c r="CP131" s="71">
        <v>12</v>
      </c>
      <c r="CQ131" s="71">
        <v>12</v>
      </c>
      <c r="CR131" s="71">
        <v>10</v>
      </c>
      <c r="CS131" s="71">
        <v>11</v>
      </c>
      <c r="CT131" s="71">
        <v>11</v>
      </c>
      <c r="CU131" s="71">
        <v>30</v>
      </c>
      <c r="CV131" s="71">
        <v>12</v>
      </c>
      <c r="CW131" s="71">
        <v>13</v>
      </c>
      <c r="CX131" s="71">
        <v>24</v>
      </c>
      <c r="CY131" s="71">
        <v>13</v>
      </c>
      <c r="CZ131" s="71">
        <v>10</v>
      </c>
      <c r="DA131" s="71">
        <v>10</v>
      </c>
      <c r="DB131" s="71">
        <v>26</v>
      </c>
      <c r="DC131" s="71">
        <v>15</v>
      </c>
      <c r="DD131" s="71">
        <v>20</v>
      </c>
      <c r="DE131" s="71">
        <v>13</v>
      </c>
      <c r="DF131" s="71">
        <v>24</v>
      </c>
      <c r="DG131" s="71">
        <v>17</v>
      </c>
      <c r="DH131" s="71">
        <v>12</v>
      </c>
      <c r="DI131" s="71">
        <v>15</v>
      </c>
      <c r="DJ131" s="71">
        <v>24</v>
      </c>
      <c r="DK131" s="71">
        <v>12</v>
      </c>
      <c r="DL131" s="71">
        <v>23</v>
      </c>
      <c r="DM131" s="71">
        <v>18</v>
      </c>
      <c r="DN131" s="71">
        <v>10</v>
      </c>
      <c r="DO131" s="71">
        <v>14</v>
      </c>
      <c r="DP131" s="71">
        <v>15</v>
      </c>
      <c r="DQ131" s="71">
        <v>9</v>
      </c>
      <c r="DR131" s="71">
        <v>12</v>
      </c>
      <c r="DS131" s="71">
        <v>11</v>
      </c>
      <c r="DT131" s="144">
        <f>(2.71828^(-492.8857+59.0795*K131+7.224*L131))/(1+(2.71828^(-492.8857+59.0795*K131+7.224*L131)))</f>
        <v>7.5878181534159005E-49</v>
      </c>
      <c r="DU131" s="40">
        <f>COUNTIF($M131,"=13")+COUNTIF($N131,"=21")+COUNTIF($O131,"=14")+COUNTIF($P131,"=11")+COUNTIF($Q131,"=11")+COUNTIF($R131,"=14")+COUNTIF($S131,"=12")+COUNTIF($T131,"=12")+COUNTIF($U131,"=12")+COUNTIF($V131,"=13")+COUNTIF($W131,"=13")+COUNTIF($X131,"=16")</f>
        <v>9</v>
      </c>
      <c r="DV131" s="40">
        <f>COUNTIF($Y131,"=17")+COUNTIF($Z131,"=9")+COUNTIF($AA131,"=9")+COUNTIF($AB131,"=11")+COUNTIF($AC131,"=11")+COUNTIF($AD131,"=25")+COUNTIF($AE131,"=15")+COUNTIF($AF131,"=19")+COUNTIF($AG131,"=30")+COUNTIF($AH131,"=15")+COUNTIF($AI131,"=15")+COUNTIF($AJ131,"=16")+COUNTIF($AK131,"=17")</f>
        <v>10</v>
      </c>
      <c r="DW131" s="40">
        <f>COUNTIF($AL131,"=11")+COUNTIF($AM131,"=11")+COUNTIF($AN131,"=22")+COUNTIF($AO131,"=23")+COUNTIF($AP131,"=17")+COUNTIF($AQ131,"=14")+COUNTIF($AR131,"=19")+COUNTIF($AS131,"=17")+COUNTIF($AV131,"=12")+COUNTIF($AW131,"=12")</f>
        <v>7</v>
      </c>
      <c r="DX131" s="40">
        <f>COUNTIF($AX131,"=11")+COUNTIF($AY131,"=9")+COUNTIF($AZ131,"=15")+COUNTIF($BA131,"=16")+COUNTIF($BB131,"=8")+COUNTIF($BC131,"=10")+COUNTIF($BD131,"=10")+COUNTIF($BE131,"=8")+COUNTIF($BF131,"=10")+COUNTIF($BG131,"=10")</f>
        <v>10</v>
      </c>
      <c r="DY131" s="40">
        <f>COUNTIF($BH131,"=12")+COUNTIF($BI131,"=23")+COUNTIF($BJ131,"=23")+COUNTIF($BK131,"=15")+COUNTIF($BL131,"=10")+COUNTIF($BM131,"=12")+COUNTIF($BN131,"=12")+COUNTIF($BO131,"=16")+COUNTIF($BP131,"=8")+COUNTIF($BQ131,"=12")+COUNTIF($BR131,"=22")+COUNTIF($BS131,"=20")+COUNTIF($BT131,"=13")</f>
        <v>12</v>
      </c>
      <c r="DZ131" s="40">
        <f>COUNTIF($BU131,"=12")+COUNTIF($BV131,"=11")+COUNTIF($BW131,"=13")+COUNTIF($BX131,"=10")+COUNTIF($BY131,"=11")+COUNTIF($BZ131,"=12")+COUNTIF($CA131,"=12")</f>
        <v>5</v>
      </c>
      <c r="EA131" s="2" t="s">
        <v>0</v>
      </c>
      <c r="EB131" s="20" t="s">
        <v>513</v>
      </c>
      <c r="EC131" s="51"/>
      <c r="ED131" s="52"/>
    </row>
    <row r="132" spans="1:134" s="13" customFormat="1" ht="15.95" customHeight="1" x14ac:dyDescent="0.25">
      <c r="A132" s="20">
        <v>500849</v>
      </c>
      <c r="B132" s="52" t="s">
        <v>176</v>
      </c>
      <c r="C132" s="20" t="s">
        <v>301</v>
      </c>
      <c r="D132" s="116" t="s">
        <v>302</v>
      </c>
      <c r="E132" s="26" t="s">
        <v>111</v>
      </c>
      <c r="F132" s="20" t="s">
        <v>171</v>
      </c>
      <c r="G132" s="98">
        <v>43739</v>
      </c>
      <c r="H132" s="53">
        <v>0</v>
      </c>
      <c r="I132" s="2" t="s">
        <v>285</v>
      </c>
      <c r="J132" s="20" t="s">
        <v>284</v>
      </c>
      <c r="K132" s="123">
        <f>+COUNTIF($N132,"&lt;=21")+COUNTIF($AA132,"&lt;=9")+COUNTIF($AJ132,"&lt;=16")+COUNTIF($AN132,"&gt;=22")+COUNTIF($AP132,"&gt;=17")+COUNTIF($AQ132,"&lt;=14")+COUNTIF($AR132,"&gt;=19")+COUNTIF($BK132,"&lt;=15")+COUNTIF($BO132,"&gt;=16")+COUNTIF($BX132,"&lt;=10")</f>
        <v>5</v>
      </c>
      <c r="L132" s="124">
        <f>65-(+DU132+DV132+DW132+DX132+DY132+DZ132)</f>
        <v>12</v>
      </c>
      <c r="M132" s="113">
        <v>13</v>
      </c>
      <c r="N132" s="113">
        <v>24</v>
      </c>
      <c r="O132" s="113">
        <v>14</v>
      </c>
      <c r="P132" s="113">
        <v>11</v>
      </c>
      <c r="Q132" s="114">
        <v>11</v>
      </c>
      <c r="R132" s="114">
        <v>14</v>
      </c>
      <c r="S132" s="113">
        <v>12</v>
      </c>
      <c r="T132" s="113">
        <v>12</v>
      </c>
      <c r="U132" s="113">
        <v>12</v>
      </c>
      <c r="V132" s="113">
        <v>13</v>
      </c>
      <c r="W132" s="113">
        <v>13</v>
      </c>
      <c r="X132" s="113">
        <v>17</v>
      </c>
      <c r="Y132" s="113">
        <v>16</v>
      </c>
      <c r="Z132" s="121">
        <v>9</v>
      </c>
      <c r="AA132" s="121">
        <v>10</v>
      </c>
      <c r="AB132" s="113">
        <v>11</v>
      </c>
      <c r="AC132" s="113">
        <v>11</v>
      </c>
      <c r="AD132" s="113">
        <v>25</v>
      </c>
      <c r="AE132" s="113">
        <v>15</v>
      </c>
      <c r="AF132" s="113">
        <v>20</v>
      </c>
      <c r="AG132" s="113">
        <v>30</v>
      </c>
      <c r="AH132" s="114">
        <v>15</v>
      </c>
      <c r="AI132" s="114">
        <v>15</v>
      </c>
      <c r="AJ132" s="121">
        <v>16</v>
      </c>
      <c r="AK132" s="114">
        <v>17</v>
      </c>
      <c r="AL132" s="113">
        <v>11</v>
      </c>
      <c r="AM132" s="113">
        <v>11</v>
      </c>
      <c r="AN132" s="114">
        <v>19</v>
      </c>
      <c r="AO132" s="114">
        <v>23</v>
      </c>
      <c r="AP132" s="113">
        <v>16</v>
      </c>
      <c r="AQ132" s="113">
        <v>14</v>
      </c>
      <c r="AR132" s="113">
        <v>19</v>
      </c>
      <c r="AS132" s="113">
        <v>16</v>
      </c>
      <c r="AT132" s="114">
        <v>36</v>
      </c>
      <c r="AU132" s="114">
        <v>37</v>
      </c>
      <c r="AV132" s="113">
        <v>12</v>
      </c>
      <c r="AW132" s="113">
        <v>12</v>
      </c>
      <c r="AX132" s="113">
        <v>11</v>
      </c>
      <c r="AY132" s="113">
        <v>9</v>
      </c>
      <c r="AZ132" s="114">
        <v>15</v>
      </c>
      <c r="BA132" s="114">
        <v>16</v>
      </c>
      <c r="BB132" s="113">
        <v>8</v>
      </c>
      <c r="BC132" s="113">
        <v>12</v>
      </c>
      <c r="BD132" s="113">
        <v>10</v>
      </c>
      <c r="BE132" s="113">
        <v>8</v>
      </c>
      <c r="BF132" s="113">
        <v>10</v>
      </c>
      <c r="BG132" s="113">
        <v>10</v>
      </c>
      <c r="BH132" s="113">
        <v>12</v>
      </c>
      <c r="BI132" s="114">
        <v>23</v>
      </c>
      <c r="BJ132" s="114">
        <v>23</v>
      </c>
      <c r="BK132" s="113">
        <v>16</v>
      </c>
      <c r="BL132" s="113">
        <v>10</v>
      </c>
      <c r="BM132" s="113">
        <v>12</v>
      </c>
      <c r="BN132" s="113">
        <v>12</v>
      </c>
      <c r="BO132" s="113">
        <v>16</v>
      </c>
      <c r="BP132" s="113">
        <v>8</v>
      </c>
      <c r="BQ132" s="113">
        <v>12</v>
      </c>
      <c r="BR132" s="113">
        <v>23</v>
      </c>
      <c r="BS132" s="113">
        <v>20</v>
      </c>
      <c r="BT132" s="113">
        <v>13</v>
      </c>
      <c r="BU132" s="113">
        <v>12</v>
      </c>
      <c r="BV132" s="113">
        <v>11</v>
      </c>
      <c r="BW132" s="113">
        <v>13</v>
      </c>
      <c r="BX132" s="113">
        <v>9</v>
      </c>
      <c r="BY132" s="113">
        <v>11</v>
      </c>
      <c r="BZ132" s="113">
        <v>12</v>
      </c>
      <c r="CA132" s="113">
        <v>12</v>
      </c>
      <c r="CB132" s="71">
        <v>33</v>
      </c>
      <c r="CC132" s="71">
        <v>15</v>
      </c>
      <c r="CD132" s="71">
        <v>9</v>
      </c>
      <c r="CE132" s="71">
        <v>16</v>
      </c>
      <c r="CF132" s="71">
        <v>12</v>
      </c>
      <c r="CG132" s="71">
        <v>25</v>
      </c>
      <c r="CH132" s="71">
        <v>26</v>
      </c>
      <c r="CI132" s="71">
        <v>19</v>
      </c>
      <c r="CJ132" s="71">
        <v>12</v>
      </c>
      <c r="CK132" s="71">
        <v>11</v>
      </c>
      <c r="CL132" s="71">
        <v>13</v>
      </c>
      <c r="CM132" s="71">
        <v>12</v>
      </c>
      <c r="CN132" s="71">
        <v>11</v>
      </c>
      <c r="CO132" s="71">
        <v>9</v>
      </c>
      <c r="CP132" s="71">
        <v>12</v>
      </c>
      <c r="CQ132" s="71">
        <v>12</v>
      </c>
      <c r="CR132" s="71">
        <v>10</v>
      </c>
      <c r="CS132" s="71">
        <v>11</v>
      </c>
      <c r="CT132" s="71">
        <v>11</v>
      </c>
      <c r="CU132" s="71">
        <v>30</v>
      </c>
      <c r="CV132" s="71">
        <v>12</v>
      </c>
      <c r="CW132" s="71">
        <v>13</v>
      </c>
      <c r="CX132" s="71">
        <v>23</v>
      </c>
      <c r="CY132" s="71">
        <v>14</v>
      </c>
      <c r="CZ132" s="71">
        <v>11</v>
      </c>
      <c r="DA132" s="71">
        <v>10</v>
      </c>
      <c r="DB132" s="71">
        <v>20</v>
      </c>
      <c r="DC132" s="71">
        <v>15</v>
      </c>
      <c r="DD132" s="71">
        <v>18</v>
      </c>
      <c r="DE132" s="71">
        <v>12</v>
      </c>
      <c r="DF132" s="71">
        <v>24</v>
      </c>
      <c r="DG132" s="71">
        <v>17</v>
      </c>
      <c r="DH132" s="71">
        <v>12</v>
      </c>
      <c r="DI132" s="71">
        <v>15</v>
      </c>
      <c r="DJ132" s="71">
        <v>24</v>
      </c>
      <c r="DK132" s="71">
        <v>12</v>
      </c>
      <c r="DL132" s="71">
        <v>23</v>
      </c>
      <c r="DM132" s="71">
        <v>18</v>
      </c>
      <c r="DN132" s="71">
        <v>11</v>
      </c>
      <c r="DO132" s="71">
        <v>14</v>
      </c>
      <c r="DP132" s="71">
        <v>18</v>
      </c>
      <c r="DQ132" s="71">
        <v>8</v>
      </c>
      <c r="DR132" s="71">
        <v>12</v>
      </c>
      <c r="DS132" s="71">
        <v>11</v>
      </c>
      <c r="DT132" s="144">
        <f>(2.71828^(-492.8857+59.0795*K132+7.224*L132))/(1+(2.71828^(-492.8857+59.0795*K132+7.224*L132)))</f>
        <v>7.5878181534159005E-49</v>
      </c>
      <c r="DU132" s="40">
        <f>COUNTIF($M132,"=13")+COUNTIF($N132,"=21")+COUNTIF($O132,"=14")+COUNTIF($P132,"=11")+COUNTIF($Q132,"=11")+COUNTIF($R132,"=14")+COUNTIF($S132,"=12")+COUNTIF($T132,"=12")+COUNTIF($U132,"=12")+COUNTIF($V132,"=13")+COUNTIF($W132,"=13")+COUNTIF($X132,"=16")</f>
        <v>10</v>
      </c>
      <c r="DV132" s="40">
        <f>COUNTIF($Y132,"=17")+COUNTIF($Z132,"=9")+COUNTIF($AA132,"=9")+COUNTIF($AB132,"=11")+COUNTIF($AC132,"=11")+COUNTIF($AD132,"=25")+COUNTIF($AE132,"=15")+COUNTIF($AF132,"=19")+COUNTIF($AG132,"=30")+COUNTIF($AH132,"=15")+COUNTIF($AI132,"=15")+COUNTIF($AJ132,"=16")+COUNTIF($AK132,"=17")</f>
        <v>10</v>
      </c>
      <c r="DW132" s="40">
        <f>COUNTIF($AL132,"=11")+COUNTIF($AM132,"=11")+COUNTIF($AN132,"=22")+COUNTIF($AO132,"=23")+COUNTIF($AP132,"=17")+COUNTIF($AQ132,"=14")+COUNTIF($AR132,"=19")+COUNTIF($AS132,"=17")+COUNTIF($AV132,"=12")+COUNTIF($AW132,"=12")</f>
        <v>7</v>
      </c>
      <c r="DX132" s="40">
        <f>COUNTIF($AX132,"=11")+COUNTIF($AY132,"=9")+COUNTIF($AZ132,"=15")+COUNTIF($BA132,"=16")+COUNTIF($BB132,"=8")+COUNTIF($BC132,"=10")+COUNTIF($BD132,"=10")+COUNTIF($BE132,"=8")+COUNTIF($BF132,"=10")+COUNTIF($BG132,"=10")</f>
        <v>9</v>
      </c>
      <c r="DY132" s="40">
        <f>COUNTIF($BH132,"=12")+COUNTIF($BI132,"=23")+COUNTIF($BJ132,"=23")+COUNTIF($BK132,"=15")+COUNTIF($BL132,"=10")+COUNTIF($BM132,"=12")+COUNTIF($BN132,"=12")+COUNTIF($BO132,"=16")+COUNTIF($BP132,"=8")+COUNTIF($BQ132,"=12")+COUNTIF($BR132,"=22")+COUNTIF($BS132,"=20")+COUNTIF($BT132,"=13")</f>
        <v>11</v>
      </c>
      <c r="DZ132" s="40">
        <f>COUNTIF($BU132,"=12")+COUNTIF($BV132,"=11")+COUNTIF($BW132,"=13")+COUNTIF($BX132,"=10")+COUNTIF($BY132,"=11")+COUNTIF($BZ132,"=12")+COUNTIF($CA132,"=12")</f>
        <v>6</v>
      </c>
      <c r="EA132" s="2" t="s">
        <v>0</v>
      </c>
      <c r="EB132" s="20" t="s">
        <v>303</v>
      </c>
      <c r="EC132" s="51"/>
      <c r="ED132" s="52"/>
    </row>
    <row r="133" spans="1:134" s="13" customFormat="1" ht="15.95" customHeight="1" x14ac:dyDescent="0.25">
      <c r="A133" s="20">
        <v>803585</v>
      </c>
      <c r="B133" s="2" t="s">
        <v>176</v>
      </c>
      <c r="C133" s="20" t="s">
        <v>301</v>
      </c>
      <c r="D133" s="116" t="s">
        <v>302</v>
      </c>
      <c r="E133" s="2" t="s">
        <v>111</v>
      </c>
      <c r="F133" s="20" t="s">
        <v>171</v>
      </c>
      <c r="G133" s="98">
        <v>43739</v>
      </c>
      <c r="H133" s="53">
        <v>0</v>
      </c>
      <c r="I133" s="2" t="s">
        <v>285</v>
      </c>
      <c r="J133" s="20" t="s">
        <v>284</v>
      </c>
      <c r="K133" s="123">
        <f>+COUNTIF($N133,"&lt;=21")+COUNTIF($AA133,"&lt;=9")+COUNTIF($AJ133,"&lt;=16")+COUNTIF($AN133,"&gt;=22")+COUNTIF($AP133,"&gt;=17")+COUNTIF($AQ133,"&lt;=14")+COUNTIF($AR133,"&gt;=19")+COUNTIF($BK133,"&lt;=15")+COUNTIF($BO133,"&gt;=16")+COUNTIF($BX133,"&lt;=10")</f>
        <v>5</v>
      </c>
      <c r="L133" s="124">
        <f>65-(+DU133+DV133+DW133+DX133+DY133+DZ133)</f>
        <v>12</v>
      </c>
      <c r="M133" s="113">
        <v>13</v>
      </c>
      <c r="N133" s="113">
        <v>24</v>
      </c>
      <c r="O133" s="113">
        <v>14</v>
      </c>
      <c r="P133" s="113">
        <v>11</v>
      </c>
      <c r="Q133" s="121">
        <v>11</v>
      </c>
      <c r="R133" s="121">
        <v>14</v>
      </c>
      <c r="S133" s="113">
        <v>12</v>
      </c>
      <c r="T133" s="113">
        <v>12</v>
      </c>
      <c r="U133" s="113">
        <v>12</v>
      </c>
      <c r="V133" s="113">
        <v>13</v>
      </c>
      <c r="W133" s="113">
        <v>13</v>
      </c>
      <c r="X133" s="139">
        <v>17</v>
      </c>
      <c r="Y133" s="113">
        <v>16</v>
      </c>
      <c r="Z133" s="121">
        <v>9</v>
      </c>
      <c r="AA133" s="121">
        <v>10</v>
      </c>
      <c r="AB133" s="113">
        <v>11</v>
      </c>
      <c r="AC133" s="113">
        <v>11</v>
      </c>
      <c r="AD133" s="113">
        <v>25</v>
      </c>
      <c r="AE133" s="113">
        <v>15</v>
      </c>
      <c r="AF133" s="113">
        <v>20</v>
      </c>
      <c r="AG133" s="113">
        <v>30</v>
      </c>
      <c r="AH133" s="121">
        <v>15</v>
      </c>
      <c r="AI133" s="121">
        <v>15</v>
      </c>
      <c r="AJ133" s="121">
        <v>16</v>
      </c>
      <c r="AK133" s="121">
        <v>17</v>
      </c>
      <c r="AL133" s="113">
        <v>11</v>
      </c>
      <c r="AM133" s="113">
        <v>11</v>
      </c>
      <c r="AN133" s="121">
        <v>19</v>
      </c>
      <c r="AO133" s="121">
        <v>23</v>
      </c>
      <c r="AP133" s="113">
        <v>16</v>
      </c>
      <c r="AQ133" s="113">
        <v>14</v>
      </c>
      <c r="AR133" s="113">
        <v>19</v>
      </c>
      <c r="AS133" s="113">
        <v>16</v>
      </c>
      <c r="AT133" s="121">
        <v>36</v>
      </c>
      <c r="AU133" s="121">
        <v>37</v>
      </c>
      <c r="AV133" s="113">
        <v>12</v>
      </c>
      <c r="AW133" s="113">
        <v>12</v>
      </c>
      <c r="AX133" s="113">
        <v>11</v>
      </c>
      <c r="AY133" s="113">
        <v>9</v>
      </c>
      <c r="AZ133" s="121">
        <v>15</v>
      </c>
      <c r="BA133" s="121">
        <v>16</v>
      </c>
      <c r="BB133" s="113">
        <v>8</v>
      </c>
      <c r="BC133" s="113">
        <v>12</v>
      </c>
      <c r="BD133" s="113">
        <v>10</v>
      </c>
      <c r="BE133" s="113">
        <v>8</v>
      </c>
      <c r="BF133" s="113">
        <v>10</v>
      </c>
      <c r="BG133" s="113">
        <v>10</v>
      </c>
      <c r="BH133" s="113">
        <v>12</v>
      </c>
      <c r="BI133" s="121">
        <v>23</v>
      </c>
      <c r="BJ133" s="121">
        <v>23</v>
      </c>
      <c r="BK133" s="113">
        <v>16</v>
      </c>
      <c r="BL133" s="113">
        <v>10</v>
      </c>
      <c r="BM133" s="113">
        <v>12</v>
      </c>
      <c r="BN133" s="113">
        <v>12</v>
      </c>
      <c r="BO133" s="113">
        <v>16</v>
      </c>
      <c r="BP133" s="113">
        <v>8</v>
      </c>
      <c r="BQ133" s="113">
        <v>12</v>
      </c>
      <c r="BR133" s="113">
        <v>23</v>
      </c>
      <c r="BS133" s="113">
        <v>20</v>
      </c>
      <c r="BT133" s="113">
        <v>13</v>
      </c>
      <c r="BU133" s="113">
        <v>12</v>
      </c>
      <c r="BV133" s="113">
        <v>11</v>
      </c>
      <c r="BW133" s="113">
        <v>13</v>
      </c>
      <c r="BX133" s="113">
        <v>9</v>
      </c>
      <c r="BY133" s="113">
        <v>11</v>
      </c>
      <c r="BZ133" s="113">
        <v>12</v>
      </c>
      <c r="CA133" s="113">
        <v>12</v>
      </c>
      <c r="CB133" s="71">
        <v>33</v>
      </c>
      <c r="CC133" s="71">
        <v>15</v>
      </c>
      <c r="CD133" s="71">
        <v>9</v>
      </c>
      <c r="CE133" s="71">
        <v>16</v>
      </c>
      <c r="CF133" s="71">
        <v>12</v>
      </c>
      <c r="CG133" s="71">
        <v>25</v>
      </c>
      <c r="CH133" s="71">
        <v>26</v>
      </c>
      <c r="CI133" s="71">
        <v>19</v>
      </c>
      <c r="CJ133" s="71">
        <v>12</v>
      </c>
      <c r="CK133" s="71">
        <v>11</v>
      </c>
      <c r="CL133" s="71">
        <v>13</v>
      </c>
      <c r="CM133" s="71">
        <v>12</v>
      </c>
      <c r="CN133" s="71">
        <v>11</v>
      </c>
      <c r="CO133" s="71">
        <v>9</v>
      </c>
      <c r="CP133" s="71">
        <v>12</v>
      </c>
      <c r="CQ133" s="71">
        <v>12</v>
      </c>
      <c r="CR133" s="71">
        <v>10</v>
      </c>
      <c r="CS133" s="71">
        <v>11</v>
      </c>
      <c r="CT133" s="71">
        <v>11</v>
      </c>
      <c r="CU133" s="71">
        <v>30</v>
      </c>
      <c r="CV133" s="71">
        <v>12</v>
      </c>
      <c r="CW133" s="71">
        <v>13</v>
      </c>
      <c r="CX133" s="71">
        <v>23</v>
      </c>
      <c r="CY133" s="71">
        <v>14</v>
      </c>
      <c r="CZ133" s="71">
        <v>11</v>
      </c>
      <c r="DA133" s="71">
        <v>10</v>
      </c>
      <c r="DB133" s="71">
        <v>20</v>
      </c>
      <c r="DC133" s="71">
        <v>15</v>
      </c>
      <c r="DD133" s="71">
        <v>18</v>
      </c>
      <c r="DE133" s="71">
        <v>12</v>
      </c>
      <c r="DF133" s="71">
        <v>24</v>
      </c>
      <c r="DG133" s="71">
        <v>17</v>
      </c>
      <c r="DH133" s="71">
        <v>12</v>
      </c>
      <c r="DI133" s="71">
        <v>15</v>
      </c>
      <c r="DJ133" s="71">
        <v>24</v>
      </c>
      <c r="DK133" s="71">
        <v>12</v>
      </c>
      <c r="DL133" s="71">
        <v>23</v>
      </c>
      <c r="DM133" s="71">
        <v>18</v>
      </c>
      <c r="DN133" s="71">
        <v>11</v>
      </c>
      <c r="DO133" s="71">
        <v>14</v>
      </c>
      <c r="DP133" s="71">
        <v>18</v>
      </c>
      <c r="DQ133" s="71">
        <v>9</v>
      </c>
      <c r="DR133" s="71">
        <v>12</v>
      </c>
      <c r="DS133" s="71">
        <v>11</v>
      </c>
      <c r="DT133" s="144">
        <f>(2.71828^(-492.8857+59.0795*K133+7.224*L133))/(1+(2.71828^(-492.8857+59.0795*K133+7.224*L133)))</f>
        <v>7.5878181534159005E-49</v>
      </c>
      <c r="DU133" s="40">
        <f>COUNTIF($M133,"=13")+COUNTIF($N133,"=21")+COUNTIF($O133,"=14")+COUNTIF($P133,"=11")+COUNTIF($Q133,"=11")+COUNTIF($R133,"=14")+COUNTIF($S133,"=12")+COUNTIF($T133,"=12")+COUNTIF($U133,"=12")+COUNTIF($V133,"=13")+COUNTIF($W133,"=13")+COUNTIF($X133,"=16")</f>
        <v>10</v>
      </c>
      <c r="DV133" s="40">
        <f>COUNTIF($Y133,"=17")+COUNTIF($Z133,"=9")+COUNTIF($AA133,"=9")+COUNTIF($AB133,"=11")+COUNTIF($AC133,"=11")+COUNTIF($AD133,"=25")+COUNTIF($AE133,"=15")+COUNTIF($AF133,"=19")+COUNTIF($AG133,"=30")+COUNTIF($AH133,"=15")+COUNTIF($AI133,"=15")+COUNTIF($AJ133,"=16")+COUNTIF($AK133,"=17")</f>
        <v>10</v>
      </c>
      <c r="DW133" s="40">
        <f>COUNTIF($AL133,"=11")+COUNTIF($AM133,"=11")+COUNTIF($AN133,"=22")+COUNTIF($AO133,"=23")+COUNTIF($AP133,"=17")+COUNTIF($AQ133,"=14")+COUNTIF($AR133,"=19")+COUNTIF($AS133,"=17")+COUNTIF($AV133,"=12")+COUNTIF($AW133,"=12")</f>
        <v>7</v>
      </c>
      <c r="DX133" s="40">
        <f>COUNTIF($AX133,"=11")+COUNTIF($AY133,"=9")+COUNTIF($AZ133,"=15")+COUNTIF($BA133,"=16")+COUNTIF($BB133,"=8")+COUNTIF($BC133,"=10")+COUNTIF($BD133,"=10")+COUNTIF($BE133,"=8")+COUNTIF($BF133,"=10")+COUNTIF($BG133,"=10")</f>
        <v>9</v>
      </c>
      <c r="DY133" s="40">
        <f>COUNTIF($BH133,"=12")+COUNTIF($BI133,"=23")+COUNTIF($BJ133,"=23")+COUNTIF($BK133,"=15")+COUNTIF($BL133,"=10")+COUNTIF($BM133,"=12")+COUNTIF($BN133,"=12")+COUNTIF($BO133,"=16")+COUNTIF($BP133,"=8")+COUNTIF($BQ133,"=12")+COUNTIF($BR133,"=22")+COUNTIF($BS133,"=20")+COUNTIF($BT133,"=13")</f>
        <v>11</v>
      </c>
      <c r="DZ133" s="40">
        <f>COUNTIF($BU133,"=12")+COUNTIF($BV133,"=11")+COUNTIF($BW133,"=13")+COUNTIF($BX133,"=10")+COUNTIF($BY133,"=11")+COUNTIF($BZ133,"=12")+COUNTIF($CA133,"=12")</f>
        <v>6</v>
      </c>
      <c r="EA133" s="2" t="s">
        <v>0</v>
      </c>
      <c r="EB133" s="20" t="s">
        <v>303</v>
      </c>
      <c r="EC133" s="51"/>
      <c r="ED133" s="52"/>
    </row>
    <row r="134" spans="1:134" s="13" customFormat="1" ht="15.95" customHeight="1" x14ac:dyDescent="0.25">
      <c r="A134" s="20" t="s">
        <v>268</v>
      </c>
      <c r="B134" s="2" t="s">
        <v>186</v>
      </c>
      <c r="C134" s="20" t="s">
        <v>517</v>
      </c>
      <c r="D134" s="116" t="s">
        <v>762</v>
      </c>
      <c r="E134" s="20" t="s">
        <v>12</v>
      </c>
      <c r="F134" s="20" t="s">
        <v>186</v>
      </c>
      <c r="G134" s="98">
        <v>43739</v>
      </c>
      <c r="H134" s="53">
        <v>0</v>
      </c>
      <c r="I134" s="2" t="s">
        <v>285</v>
      </c>
      <c r="J134" s="20" t="s">
        <v>284</v>
      </c>
      <c r="K134" s="123">
        <f>+COUNTIF($N134,"&lt;=21")+COUNTIF($AA134,"&lt;=9")+COUNTIF($AJ134,"&lt;=16")+COUNTIF($AN134,"&gt;=22")+COUNTIF($AP134,"&gt;=17")+COUNTIF($AQ134,"&lt;=14")+COUNTIF($AR134,"&gt;=19")+COUNTIF($BK134,"&lt;=15")+COUNTIF($BO134,"&gt;=16")+COUNTIF($BX134,"&lt;=10")</f>
        <v>5</v>
      </c>
      <c r="L134" s="124">
        <f>65-(+DU134+DV134+DW134+DX134+DY134+DZ134)</f>
        <v>12</v>
      </c>
      <c r="M134" s="139">
        <v>13</v>
      </c>
      <c r="N134" s="113">
        <v>24</v>
      </c>
      <c r="O134" s="139">
        <v>14</v>
      </c>
      <c r="P134" s="139">
        <v>11</v>
      </c>
      <c r="Q134" s="121">
        <v>11</v>
      </c>
      <c r="R134" s="121">
        <v>14</v>
      </c>
      <c r="S134" s="139">
        <v>12</v>
      </c>
      <c r="T134" s="139">
        <v>12</v>
      </c>
      <c r="U134" s="139">
        <v>12</v>
      </c>
      <c r="V134" s="113">
        <v>13</v>
      </c>
      <c r="W134" s="139">
        <v>13</v>
      </c>
      <c r="X134" s="139">
        <v>17</v>
      </c>
      <c r="Y134" s="139">
        <v>17</v>
      </c>
      <c r="Z134" s="121">
        <v>9</v>
      </c>
      <c r="AA134" s="121">
        <v>10</v>
      </c>
      <c r="AB134" s="139">
        <v>11</v>
      </c>
      <c r="AC134" s="139">
        <v>11</v>
      </c>
      <c r="AD134" s="113">
        <v>26</v>
      </c>
      <c r="AE134" s="139">
        <v>15</v>
      </c>
      <c r="AF134" s="139">
        <v>19</v>
      </c>
      <c r="AG134" s="139">
        <v>29</v>
      </c>
      <c r="AH134" s="121">
        <v>15</v>
      </c>
      <c r="AI134" s="121">
        <v>15</v>
      </c>
      <c r="AJ134" s="121">
        <v>16</v>
      </c>
      <c r="AK134" s="121">
        <v>17</v>
      </c>
      <c r="AL134" s="113">
        <v>10</v>
      </c>
      <c r="AM134" s="113">
        <v>10</v>
      </c>
      <c r="AN134" s="121">
        <v>19</v>
      </c>
      <c r="AO134" s="121">
        <v>23</v>
      </c>
      <c r="AP134" s="113">
        <v>17</v>
      </c>
      <c r="AQ134" s="113">
        <v>14</v>
      </c>
      <c r="AR134" s="139">
        <v>17</v>
      </c>
      <c r="AS134" s="139">
        <v>17</v>
      </c>
      <c r="AT134" s="121">
        <v>35</v>
      </c>
      <c r="AU134" s="121">
        <v>36</v>
      </c>
      <c r="AV134" s="139">
        <v>12</v>
      </c>
      <c r="AW134" s="139">
        <v>12</v>
      </c>
      <c r="AX134" s="139">
        <v>11</v>
      </c>
      <c r="AY134" s="139">
        <v>9</v>
      </c>
      <c r="AZ134" s="121">
        <v>15</v>
      </c>
      <c r="BA134" s="121">
        <v>16</v>
      </c>
      <c r="BB134" s="139">
        <v>9</v>
      </c>
      <c r="BC134" s="139">
        <v>10</v>
      </c>
      <c r="BD134" s="139">
        <v>10</v>
      </c>
      <c r="BE134" s="139">
        <v>8</v>
      </c>
      <c r="BF134" s="139">
        <v>10</v>
      </c>
      <c r="BG134" s="139">
        <v>10</v>
      </c>
      <c r="BH134" s="139">
        <v>12</v>
      </c>
      <c r="BI134" s="121">
        <v>23</v>
      </c>
      <c r="BJ134" s="121">
        <v>24</v>
      </c>
      <c r="BK134" s="139">
        <v>16</v>
      </c>
      <c r="BL134" s="139">
        <v>10</v>
      </c>
      <c r="BM134" s="139">
        <v>12</v>
      </c>
      <c r="BN134" s="139">
        <v>12</v>
      </c>
      <c r="BO134" s="139">
        <v>16</v>
      </c>
      <c r="BP134" s="139">
        <v>8</v>
      </c>
      <c r="BQ134" s="139">
        <v>12</v>
      </c>
      <c r="BR134" s="139">
        <v>22</v>
      </c>
      <c r="BS134" s="139">
        <v>20</v>
      </c>
      <c r="BT134" s="139">
        <v>13</v>
      </c>
      <c r="BU134" s="139">
        <v>12</v>
      </c>
      <c r="BV134" s="139">
        <v>11</v>
      </c>
      <c r="BW134" s="139">
        <v>13</v>
      </c>
      <c r="BX134" s="139">
        <v>10</v>
      </c>
      <c r="BY134" s="139">
        <v>11</v>
      </c>
      <c r="BZ134" s="139">
        <v>12</v>
      </c>
      <c r="CA134" s="139">
        <v>12</v>
      </c>
      <c r="CB134" s="71">
        <v>36</v>
      </c>
      <c r="CC134" s="71">
        <v>15</v>
      </c>
      <c r="CD134" s="71">
        <v>9</v>
      </c>
      <c r="CE134" s="71">
        <v>16</v>
      </c>
      <c r="CF134" s="71">
        <v>12</v>
      </c>
      <c r="CG134" s="71">
        <v>26</v>
      </c>
      <c r="CH134" s="71">
        <v>26</v>
      </c>
      <c r="CI134" s="71">
        <v>19</v>
      </c>
      <c r="CJ134" s="71">
        <v>12</v>
      </c>
      <c r="CK134" s="71">
        <v>11</v>
      </c>
      <c r="CL134" s="71">
        <v>13</v>
      </c>
      <c r="CM134" s="71">
        <v>12</v>
      </c>
      <c r="CN134" s="71">
        <v>11</v>
      </c>
      <c r="CO134" s="71">
        <v>9</v>
      </c>
      <c r="CP134" s="71">
        <v>14</v>
      </c>
      <c r="CQ134" s="71">
        <v>12</v>
      </c>
      <c r="CR134" s="71">
        <v>10</v>
      </c>
      <c r="CS134" s="71">
        <v>11</v>
      </c>
      <c r="CT134" s="71">
        <v>11</v>
      </c>
      <c r="CU134" s="71">
        <v>30</v>
      </c>
      <c r="CV134" s="71">
        <v>12</v>
      </c>
      <c r="CW134" s="71">
        <v>13</v>
      </c>
      <c r="CX134" s="71">
        <v>24</v>
      </c>
      <c r="CY134" s="71">
        <v>13</v>
      </c>
      <c r="CZ134" s="71">
        <v>10</v>
      </c>
      <c r="DA134" s="71">
        <v>10</v>
      </c>
      <c r="DB134" s="71">
        <v>21</v>
      </c>
      <c r="DC134" s="71">
        <v>15</v>
      </c>
      <c r="DD134" s="71">
        <v>18</v>
      </c>
      <c r="DE134" s="71">
        <v>14</v>
      </c>
      <c r="DF134" s="71">
        <v>24</v>
      </c>
      <c r="DG134" s="71">
        <v>17</v>
      </c>
      <c r="DH134" s="71">
        <v>12</v>
      </c>
      <c r="DI134" s="71">
        <v>15</v>
      </c>
      <c r="DJ134" s="71">
        <v>24</v>
      </c>
      <c r="DK134" s="71">
        <v>12</v>
      </c>
      <c r="DL134" s="71">
        <v>25</v>
      </c>
      <c r="DM134" s="71">
        <v>18</v>
      </c>
      <c r="DN134" s="71">
        <v>10</v>
      </c>
      <c r="DO134" s="71">
        <v>15</v>
      </c>
      <c r="DP134" s="71">
        <v>17</v>
      </c>
      <c r="DQ134" s="71">
        <v>9</v>
      </c>
      <c r="DR134" s="71">
        <v>13</v>
      </c>
      <c r="DS134" s="71">
        <v>11</v>
      </c>
      <c r="DT134" s="144">
        <f>(2.71828^(-492.8857+59.0795*K134+7.224*L134))/(1+(2.71828^(-492.8857+59.0795*K134+7.224*L134)))</f>
        <v>7.5878181534159005E-49</v>
      </c>
      <c r="DU134" s="40">
        <f>COUNTIF($M134,"=13")+COUNTIF($N134,"=21")+COUNTIF($O134,"=14")+COUNTIF($P134,"=11")+COUNTIF($Q134,"=11")+COUNTIF($R134,"=14")+COUNTIF($S134,"=12")+COUNTIF($T134,"=12")+COUNTIF($U134,"=12")+COUNTIF($V134,"=13")+COUNTIF($W134,"=13")+COUNTIF($X134,"=16")</f>
        <v>10</v>
      </c>
      <c r="DV134" s="40">
        <f>COUNTIF($Y134,"=17")+COUNTIF($Z134,"=9")+COUNTIF($AA134,"=9")+COUNTIF($AB134,"=11")+COUNTIF($AC134,"=11")+COUNTIF($AD134,"=25")+COUNTIF($AE134,"=15")+COUNTIF($AF134,"=19")+COUNTIF($AG134,"=30")+COUNTIF($AH134,"=15")+COUNTIF($AI134,"=15")+COUNTIF($AJ134,"=16")+COUNTIF($AK134,"=17")</f>
        <v>10</v>
      </c>
      <c r="DW134" s="40">
        <f>COUNTIF($AL134,"=11")+COUNTIF($AM134,"=11")+COUNTIF($AN134,"=22")+COUNTIF($AO134,"=23")+COUNTIF($AP134,"=17")+COUNTIF($AQ134,"=14")+COUNTIF($AR134,"=19")+COUNTIF($AS134,"=17")+COUNTIF($AV134,"=12")+COUNTIF($AW134,"=12")</f>
        <v>6</v>
      </c>
      <c r="DX134" s="40">
        <f>COUNTIF($AX134,"=11")+COUNTIF($AY134,"=9")+COUNTIF($AZ134,"=15")+COUNTIF($BA134,"=16")+COUNTIF($BB134,"=8")+COUNTIF($BC134,"=10")+COUNTIF($BD134,"=10")+COUNTIF($BE134,"=8")+COUNTIF($BF134,"=10")+COUNTIF($BG134,"=10")</f>
        <v>9</v>
      </c>
      <c r="DY134" s="40">
        <f>COUNTIF($BH134,"=12")+COUNTIF($BI134,"=23")+COUNTIF($BJ134,"=23")+COUNTIF($BK134,"=15")+COUNTIF($BL134,"=10")+COUNTIF($BM134,"=12")+COUNTIF($BN134,"=12")+COUNTIF($BO134,"=16")+COUNTIF($BP134,"=8")+COUNTIF($BQ134,"=12")+COUNTIF($BR134,"=22")+COUNTIF($BS134,"=20")+COUNTIF($BT134,"=13")</f>
        <v>11</v>
      </c>
      <c r="DZ134" s="40">
        <f>COUNTIF($BU134,"=12")+COUNTIF($BV134,"=11")+COUNTIF($BW134,"=13")+COUNTIF($BX134,"=10")+COUNTIF($BY134,"=11")+COUNTIF($BZ134,"=12")+COUNTIF($CA134,"=12")</f>
        <v>7</v>
      </c>
      <c r="EA134" s="2" t="s">
        <v>0</v>
      </c>
      <c r="EB134" s="20" t="s">
        <v>518</v>
      </c>
      <c r="EC134" s="51"/>
      <c r="ED134" s="52"/>
    </row>
    <row r="135" spans="1:134" s="13" customFormat="1" ht="15.95" customHeight="1" x14ac:dyDescent="0.25">
      <c r="A135" s="20" t="s">
        <v>270</v>
      </c>
      <c r="B135" s="52" t="s">
        <v>73</v>
      </c>
      <c r="C135" s="20" t="s">
        <v>519</v>
      </c>
      <c r="D135" s="116" t="s">
        <v>93</v>
      </c>
      <c r="E135" s="20" t="s">
        <v>6</v>
      </c>
      <c r="F135" s="20" t="s">
        <v>73</v>
      </c>
      <c r="G135" s="98">
        <v>43739</v>
      </c>
      <c r="H135" s="53">
        <v>0</v>
      </c>
      <c r="I135" s="2" t="s">
        <v>285</v>
      </c>
      <c r="J135" s="20" t="s">
        <v>284</v>
      </c>
      <c r="K135" s="123">
        <f>+COUNTIF($N135,"&lt;=21")+COUNTIF($AA135,"&lt;=9")+COUNTIF($AJ135,"&lt;=16")+COUNTIF($AN135,"&gt;=22")+COUNTIF($AP135,"&gt;=17")+COUNTIF($AQ135,"&lt;=14")+COUNTIF($AR135,"&gt;=19")+COUNTIF($BK135,"&lt;=15")+COUNTIF($BO135,"&gt;=16")+COUNTIF($BX135,"&lt;=10")</f>
        <v>5</v>
      </c>
      <c r="L135" s="124">
        <f>65-(+DU135+DV135+DW135+DX135+DY135+DZ135)</f>
        <v>12</v>
      </c>
      <c r="M135" s="139">
        <v>14</v>
      </c>
      <c r="N135" s="113">
        <v>23</v>
      </c>
      <c r="O135" s="139">
        <v>14</v>
      </c>
      <c r="P135" s="139">
        <v>11</v>
      </c>
      <c r="Q135" s="121">
        <v>11</v>
      </c>
      <c r="R135" s="121">
        <v>11</v>
      </c>
      <c r="S135" s="139">
        <v>12</v>
      </c>
      <c r="T135" s="139">
        <v>12</v>
      </c>
      <c r="U135" s="113">
        <v>12</v>
      </c>
      <c r="V135" s="139">
        <v>13</v>
      </c>
      <c r="W135" s="139">
        <v>13</v>
      </c>
      <c r="X135" s="139">
        <v>16</v>
      </c>
      <c r="Y135" s="139">
        <v>17</v>
      </c>
      <c r="Z135" s="121">
        <v>9</v>
      </c>
      <c r="AA135" s="121">
        <v>10</v>
      </c>
      <c r="AB135" s="139">
        <v>11</v>
      </c>
      <c r="AC135" s="139">
        <v>11</v>
      </c>
      <c r="AD135" s="113">
        <v>25</v>
      </c>
      <c r="AE135" s="139">
        <v>14</v>
      </c>
      <c r="AF135" s="139">
        <v>19</v>
      </c>
      <c r="AG135" s="139">
        <v>29</v>
      </c>
      <c r="AH135" s="121">
        <v>15</v>
      </c>
      <c r="AI135" s="121">
        <v>15</v>
      </c>
      <c r="AJ135" s="121">
        <v>16</v>
      </c>
      <c r="AK135" s="121">
        <v>17</v>
      </c>
      <c r="AL135" s="139">
        <v>11</v>
      </c>
      <c r="AM135" s="139">
        <v>11</v>
      </c>
      <c r="AN135" s="121">
        <v>19</v>
      </c>
      <c r="AO135" s="121">
        <v>23</v>
      </c>
      <c r="AP135" s="139">
        <v>17</v>
      </c>
      <c r="AQ135" s="139">
        <v>15</v>
      </c>
      <c r="AR135" s="139">
        <v>19</v>
      </c>
      <c r="AS135" s="139">
        <v>18</v>
      </c>
      <c r="AT135" s="121">
        <v>38</v>
      </c>
      <c r="AU135" s="121">
        <v>40</v>
      </c>
      <c r="AV135" s="139">
        <v>12</v>
      </c>
      <c r="AW135" s="139">
        <v>12</v>
      </c>
      <c r="AX135" s="139">
        <v>11</v>
      </c>
      <c r="AY135" s="139">
        <v>9</v>
      </c>
      <c r="AZ135" s="121">
        <v>15</v>
      </c>
      <c r="BA135" s="121">
        <v>16</v>
      </c>
      <c r="BB135" s="139">
        <v>8</v>
      </c>
      <c r="BC135" s="139">
        <v>10</v>
      </c>
      <c r="BD135" s="139">
        <v>10</v>
      </c>
      <c r="BE135" s="139">
        <v>8</v>
      </c>
      <c r="BF135" s="139">
        <v>10</v>
      </c>
      <c r="BG135" s="139">
        <v>10</v>
      </c>
      <c r="BH135" s="139">
        <v>12</v>
      </c>
      <c r="BI135" s="121">
        <v>23</v>
      </c>
      <c r="BJ135" s="121">
        <v>23</v>
      </c>
      <c r="BK135" s="139">
        <v>16</v>
      </c>
      <c r="BL135" s="139">
        <v>10</v>
      </c>
      <c r="BM135" s="139">
        <v>12</v>
      </c>
      <c r="BN135" s="139">
        <v>12</v>
      </c>
      <c r="BO135" s="139">
        <v>16</v>
      </c>
      <c r="BP135" s="139">
        <v>8</v>
      </c>
      <c r="BQ135" s="113">
        <v>12</v>
      </c>
      <c r="BR135" s="139">
        <v>22</v>
      </c>
      <c r="BS135" s="139">
        <v>20</v>
      </c>
      <c r="BT135" s="139">
        <v>13</v>
      </c>
      <c r="BU135" s="139">
        <v>12</v>
      </c>
      <c r="BV135" s="139">
        <v>11</v>
      </c>
      <c r="BW135" s="139">
        <v>13</v>
      </c>
      <c r="BX135" s="139">
        <v>10</v>
      </c>
      <c r="BY135" s="139">
        <v>11</v>
      </c>
      <c r="BZ135" s="139">
        <v>15</v>
      </c>
      <c r="CA135" s="139">
        <v>11</v>
      </c>
      <c r="CB135" s="71">
        <v>34</v>
      </c>
      <c r="CC135" s="71">
        <v>15</v>
      </c>
      <c r="CD135" s="71">
        <v>9</v>
      </c>
      <c r="CE135" s="71">
        <v>16</v>
      </c>
      <c r="CF135" s="71">
        <v>12</v>
      </c>
      <c r="CG135" s="71">
        <v>26</v>
      </c>
      <c r="CH135" s="71">
        <v>26</v>
      </c>
      <c r="CI135" s="71">
        <v>19</v>
      </c>
      <c r="CJ135" s="71">
        <v>12</v>
      </c>
      <c r="CK135" s="71">
        <v>11</v>
      </c>
      <c r="CL135" s="71">
        <v>13</v>
      </c>
      <c r="CM135" s="71">
        <v>12</v>
      </c>
      <c r="CN135" s="71">
        <v>10</v>
      </c>
      <c r="CO135" s="71">
        <v>9</v>
      </c>
      <c r="CP135" s="71">
        <v>12</v>
      </c>
      <c r="CQ135" s="71">
        <v>12</v>
      </c>
      <c r="CR135" s="71">
        <v>10</v>
      </c>
      <c r="CS135" s="71">
        <v>11</v>
      </c>
      <c r="CT135" s="71">
        <v>11</v>
      </c>
      <c r="CU135" s="71">
        <v>30</v>
      </c>
      <c r="CV135" s="71">
        <v>12</v>
      </c>
      <c r="CW135" s="71">
        <v>13</v>
      </c>
      <c r="CX135" s="71">
        <v>24</v>
      </c>
      <c r="CY135" s="71">
        <v>13</v>
      </c>
      <c r="CZ135" s="71">
        <v>10</v>
      </c>
      <c r="DA135" s="71">
        <v>10</v>
      </c>
      <c r="DB135" s="71">
        <v>24</v>
      </c>
      <c r="DC135" s="71">
        <v>15</v>
      </c>
      <c r="DD135" s="71">
        <v>20</v>
      </c>
      <c r="DE135" s="71">
        <v>13</v>
      </c>
      <c r="DF135" s="71">
        <v>24</v>
      </c>
      <c r="DG135" s="71">
        <v>17</v>
      </c>
      <c r="DH135" s="71">
        <v>12</v>
      </c>
      <c r="DI135" s="71">
        <v>15</v>
      </c>
      <c r="DJ135" s="71">
        <v>24</v>
      </c>
      <c r="DK135" s="71">
        <v>12</v>
      </c>
      <c r="DL135" s="71">
        <v>23</v>
      </c>
      <c r="DM135" s="71">
        <v>18</v>
      </c>
      <c r="DN135" s="71">
        <v>10</v>
      </c>
      <c r="DO135" s="71">
        <v>14</v>
      </c>
      <c r="DP135" s="71">
        <v>15</v>
      </c>
      <c r="DQ135" s="71">
        <v>9</v>
      </c>
      <c r="DR135" s="71">
        <v>12</v>
      </c>
      <c r="DS135" s="71">
        <v>11</v>
      </c>
      <c r="DT135" s="144">
        <f>(2.71828^(-492.8857+59.0795*K135+7.224*L135))/(1+(2.71828^(-492.8857+59.0795*K135+7.224*L135)))</f>
        <v>7.5878181534159005E-49</v>
      </c>
      <c r="DU135" s="40">
        <f>COUNTIF($M135,"=13")+COUNTIF($N135,"=21")+COUNTIF($O135,"=14")+COUNTIF($P135,"=11")+COUNTIF($Q135,"=11")+COUNTIF($R135,"=14")+COUNTIF($S135,"=12")+COUNTIF($T135,"=12")+COUNTIF($U135,"=12")+COUNTIF($V135,"=13")+COUNTIF($W135,"=13")+COUNTIF($X135,"=16")</f>
        <v>9</v>
      </c>
      <c r="DV135" s="40">
        <f>COUNTIF($Y135,"=17")+COUNTIF($Z135,"=9")+COUNTIF($AA135,"=9")+COUNTIF($AB135,"=11")+COUNTIF($AC135,"=11")+COUNTIF($AD135,"=25")+COUNTIF($AE135,"=15")+COUNTIF($AF135,"=19")+COUNTIF($AG135,"=30")+COUNTIF($AH135,"=15")+COUNTIF($AI135,"=15")+COUNTIF($AJ135,"=16")+COUNTIF($AK135,"=17")</f>
        <v>10</v>
      </c>
      <c r="DW135" s="40">
        <f>COUNTIF($AL135,"=11")+COUNTIF($AM135,"=11")+COUNTIF($AN135,"=22")+COUNTIF($AO135,"=23")+COUNTIF($AP135,"=17")+COUNTIF($AQ135,"=14")+COUNTIF($AR135,"=19")+COUNTIF($AS135,"=17")+COUNTIF($AV135,"=12")+COUNTIF($AW135,"=12")</f>
        <v>7</v>
      </c>
      <c r="DX135" s="40">
        <f>COUNTIF($AX135,"=11")+COUNTIF($AY135,"=9")+COUNTIF($AZ135,"=15")+COUNTIF($BA135,"=16")+COUNTIF($BB135,"=8")+COUNTIF($BC135,"=10")+COUNTIF($BD135,"=10")+COUNTIF($BE135,"=8")+COUNTIF($BF135,"=10")+COUNTIF($BG135,"=10")</f>
        <v>10</v>
      </c>
      <c r="DY135" s="40">
        <f>COUNTIF($BH135,"=12")+COUNTIF($BI135,"=23")+COUNTIF($BJ135,"=23")+COUNTIF($BK135,"=15")+COUNTIF($BL135,"=10")+COUNTIF($BM135,"=12")+COUNTIF($BN135,"=12")+COUNTIF($BO135,"=16")+COUNTIF($BP135,"=8")+COUNTIF($BQ135,"=12")+COUNTIF($BR135,"=22")+COUNTIF($BS135,"=20")+COUNTIF($BT135,"=13")</f>
        <v>12</v>
      </c>
      <c r="DZ135" s="40">
        <f>COUNTIF($BU135,"=12")+COUNTIF($BV135,"=11")+COUNTIF($BW135,"=13")+COUNTIF($BX135,"=10")+COUNTIF($BY135,"=11")+COUNTIF($BZ135,"=12")+COUNTIF($CA135,"=12")</f>
        <v>5</v>
      </c>
      <c r="EA135" s="2" t="s">
        <v>0</v>
      </c>
      <c r="EB135" s="20" t="s">
        <v>520</v>
      </c>
      <c r="EC135" s="51"/>
      <c r="ED135" s="52"/>
    </row>
    <row r="136" spans="1:134" s="13" customFormat="1" ht="15.95" customHeight="1" x14ac:dyDescent="0.2">
      <c r="A136" s="136">
        <v>570411</v>
      </c>
      <c r="B136" s="53" t="s">
        <v>101</v>
      </c>
      <c r="C136" s="53" t="s">
        <v>321</v>
      </c>
      <c r="D136" s="111" t="s">
        <v>333</v>
      </c>
      <c r="E136" s="2" t="s">
        <v>111</v>
      </c>
      <c r="F136" s="2" t="s">
        <v>172</v>
      </c>
      <c r="G136" s="6">
        <v>42879.15625</v>
      </c>
      <c r="H136" s="53">
        <v>0</v>
      </c>
      <c r="I136" s="20" t="s">
        <v>230</v>
      </c>
      <c r="J136" s="6">
        <v>41277</v>
      </c>
      <c r="K136" s="123">
        <f>+COUNTIF($N136,"&lt;=21")+COUNTIF($AA136,"&lt;=9")+COUNTIF($AJ136,"&lt;=16")+COUNTIF($AN136,"&gt;=22")+COUNTIF($AP136,"&gt;=17")+COUNTIF($AQ136,"&lt;=14")+COUNTIF($AR136,"&gt;=19")+COUNTIF($BK136,"&lt;=15")+COUNTIF($BO136,"&gt;=16")+COUNTIF($BX136,"&lt;=10")</f>
        <v>5</v>
      </c>
      <c r="L136" s="124">
        <f>65-(+DU136+DV136+DW136+DX136+DY136+DZ136)</f>
        <v>13</v>
      </c>
      <c r="M136" s="45">
        <v>13</v>
      </c>
      <c r="N136" s="45">
        <v>24</v>
      </c>
      <c r="O136" s="104">
        <v>15</v>
      </c>
      <c r="P136" s="45">
        <v>11</v>
      </c>
      <c r="Q136" s="105">
        <v>13</v>
      </c>
      <c r="R136" s="45">
        <v>14</v>
      </c>
      <c r="S136" s="45">
        <v>12</v>
      </c>
      <c r="T136" s="45">
        <v>12</v>
      </c>
      <c r="U136" s="45">
        <v>12</v>
      </c>
      <c r="V136" s="45">
        <v>13</v>
      </c>
      <c r="W136" s="45">
        <v>13</v>
      </c>
      <c r="X136" s="45">
        <v>16</v>
      </c>
      <c r="Y136" s="45">
        <v>17</v>
      </c>
      <c r="Z136" s="59">
        <v>9</v>
      </c>
      <c r="AA136" s="125">
        <v>9</v>
      </c>
      <c r="AB136" s="45">
        <v>11</v>
      </c>
      <c r="AC136" s="45">
        <v>11</v>
      </c>
      <c r="AD136" s="101">
        <v>24</v>
      </c>
      <c r="AE136" s="45">
        <v>15</v>
      </c>
      <c r="AF136" s="45">
        <v>19</v>
      </c>
      <c r="AG136" s="104">
        <v>31</v>
      </c>
      <c r="AH136" s="59">
        <v>15</v>
      </c>
      <c r="AI136" s="59">
        <v>15</v>
      </c>
      <c r="AJ136" s="59">
        <v>17</v>
      </c>
      <c r="AK136" s="59">
        <v>17</v>
      </c>
      <c r="AL136" s="45">
        <v>11</v>
      </c>
      <c r="AM136" s="45">
        <v>11</v>
      </c>
      <c r="AN136" s="45">
        <v>19</v>
      </c>
      <c r="AO136" s="45">
        <v>23</v>
      </c>
      <c r="AP136" s="104">
        <v>17</v>
      </c>
      <c r="AQ136" s="45">
        <v>15</v>
      </c>
      <c r="AR136" s="104">
        <v>19</v>
      </c>
      <c r="AS136" s="45">
        <v>17</v>
      </c>
      <c r="AT136" s="59">
        <v>38</v>
      </c>
      <c r="AU136" s="59">
        <v>38</v>
      </c>
      <c r="AV136" s="106">
        <v>13</v>
      </c>
      <c r="AW136" s="45">
        <v>12</v>
      </c>
      <c r="AX136" s="104">
        <v>12</v>
      </c>
      <c r="AY136" s="45">
        <v>9</v>
      </c>
      <c r="AZ136" s="45">
        <v>15</v>
      </c>
      <c r="BA136" s="45">
        <v>16</v>
      </c>
      <c r="BB136" s="45">
        <v>8</v>
      </c>
      <c r="BC136" s="45">
        <v>10</v>
      </c>
      <c r="BD136" s="45">
        <v>10</v>
      </c>
      <c r="BE136" s="45">
        <v>8</v>
      </c>
      <c r="BF136" s="45">
        <v>10</v>
      </c>
      <c r="BG136" s="104">
        <v>11</v>
      </c>
      <c r="BH136" s="45">
        <v>12</v>
      </c>
      <c r="BI136" s="45">
        <v>23</v>
      </c>
      <c r="BJ136" s="45">
        <v>23</v>
      </c>
      <c r="BK136" s="101">
        <v>15</v>
      </c>
      <c r="BL136" s="45">
        <v>10</v>
      </c>
      <c r="BM136" s="45">
        <v>12</v>
      </c>
      <c r="BN136" s="45">
        <v>12</v>
      </c>
      <c r="BO136" s="104">
        <v>16</v>
      </c>
      <c r="BP136" s="45">
        <v>8</v>
      </c>
      <c r="BQ136" s="45">
        <v>12</v>
      </c>
      <c r="BR136" s="45">
        <v>22</v>
      </c>
      <c r="BS136" s="45">
        <v>20</v>
      </c>
      <c r="BT136" s="104">
        <v>14</v>
      </c>
      <c r="BU136" s="45">
        <v>12</v>
      </c>
      <c r="BV136" s="45">
        <v>11</v>
      </c>
      <c r="BW136" s="45">
        <v>13</v>
      </c>
      <c r="BX136" s="45">
        <v>11</v>
      </c>
      <c r="BY136" s="45">
        <v>11</v>
      </c>
      <c r="BZ136" s="45">
        <v>12</v>
      </c>
      <c r="CA136" s="45">
        <v>12</v>
      </c>
      <c r="CB136" s="62" t="s">
        <v>0</v>
      </c>
      <c r="CC136" s="62" t="s">
        <v>0</v>
      </c>
      <c r="CD136" s="62" t="s">
        <v>0</v>
      </c>
      <c r="CE136" s="62" t="s">
        <v>0</v>
      </c>
      <c r="CF136" s="62" t="s">
        <v>0</v>
      </c>
      <c r="CG136" s="62" t="s">
        <v>0</v>
      </c>
      <c r="CH136" s="62" t="s">
        <v>0</v>
      </c>
      <c r="CI136" s="62" t="s">
        <v>0</v>
      </c>
      <c r="CJ136" s="62" t="s">
        <v>0</v>
      </c>
      <c r="CK136" s="62" t="s">
        <v>0</v>
      </c>
      <c r="CL136" s="62" t="s">
        <v>0</v>
      </c>
      <c r="CM136" s="62" t="s">
        <v>0</v>
      </c>
      <c r="CN136" s="62" t="s">
        <v>0</v>
      </c>
      <c r="CO136" s="62" t="s">
        <v>0</v>
      </c>
      <c r="CP136" s="62" t="s">
        <v>0</v>
      </c>
      <c r="CQ136" s="62" t="s">
        <v>0</v>
      </c>
      <c r="CR136" s="62" t="s">
        <v>0</v>
      </c>
      <c r="CS136" s="62" t="s">
        <v>0</v>
      </c>
      <c r="CT136" s="62" t="s">
        <v>0</v>
      </c>
      <c r="CU136" s="62" t="s">
        <v>0</v>
      </c>
      <c r="CV136" s="62" t="s">
        <v>0</v>
      </c>
      <c r="CW136" s="62" t="s">
        <v>0</v>
      </c>
      <c r="CX136" s="62" t="s">
        <v>0</v>
      </c>
      <c r="CY136" s="62" t="s">
        <v>0</v>
      </c>
      <c r="CZ136" s="62" t="s">
        <v>0</v>
      </c>
      <c r="DA136" s="62" t="s">
        <v>0</v>
      </c>
      <c r="DB136" s="62" t="s">
        <v>0</v>
      </c>
      <c r="DC136" s="62" t="s">
        <v>0</v>
      </c>
      <c r="DD136" s="62" t="s">
        <v>0</v>
      </c>
      <c r="DE136" s="62" t="s">
        <v>0</v>
      </c>
      <c r="DF136" s="62" t="s">
        <v>0</v>
      </c>
      <c r="DG136" s="62" t="s">
        <v>0</v>
      </c>
      <c r="DH136" s="62" t="s">
        <v>0</v>
      </c>
      <c r="DI136" s="62" t="s">
        <v>0</v>
      </c>
      <c r="DJ136" s="62" t="s">
        <v>0</v>
      </c>
      <c r="DK136" s="62" t="s">
        <v>0</v>
      </c>
      <c r="DL136" s="62" t="s">
        <v>0</v>
      </c>
      <c r="DM136" s="62" t="s">
        <v>0</v>
      </c>
      <c r="DN136" s="62" t="s">
        <v>0</v>
      </c>
      <c r="DO136" s="62" t="s">
        <v>0</v>
      </c>
      <c r="DP136" s="62" t="s">
        <v>0</v>
      </c>
      <c r="DQ136" s="62" t="s">
        <v>0</v>
      </c>
      <c r="DR136" s="62" t="s">
        <v>0</v>
      </c>
      <c r="DS136" s="62" t="s">
        <v>0</v>
      </c>
      <c r="DT136" s="144">
        <f>(2.71828^(-492.8857+59.0795*K136+7.224*L136))/(1+(2.71828^(-492.8857+59.0795*K136+7.224*L136)))</f>
        <v>1.0410177657657065E-45</v>
      </c>
      <c r="DU136" s="40">
        <f>COUNTIF($M136,"=13")+COUNTIF($N136,"=21")+COUNTIF($O136,"=14")+COUNTIF($P136,"=11")+COUNTIF($Q136,"=11")+COUNTIF($R136,"=14")+COUNTIF($S136,"=12")+COUNTIF($T136,"=12")+COUNTIF($U136,"=12")+COUNTIF($V136,"=13")+COUNTIF($W136,"=13")+COUNTIF($X136,"=16")</f>
        <v>9</v>
      </c>
      <c r="DV136" s="40">
        <f>COUNTIF($Y136,"=17")+COUNTIF($Z136,"=9")+COUNTIF($AA136,"=9")+COUNTIF($AB136,"=11")+COUNTIF($AC136,"=11")+COUNTIF($AD136,"=25")+COUNTIF($AE136,"=15")+COUNTIF($AF136,"=19")+COUNTIF($AG136,"=30")+COUNTIF($AH136,"=15")+COUNTIF($AI136,"=15")+COUNTIF($AJ136,"=16")+COUNTIF($AK136,"=17")</f>
        <v>10</v>
      </c>
      <c r="DW136" s="40">
        <f>COUNTIF($AL136,"=11")+COUNTIF($AM136,"=11")+COUNTIF($AN136,"=22")+COUNTIF($AO136,"=23")+COUNTIF($AP136,"=17")+COUNTIF($AQ136,"=14")+COUNTIF($AR136,"=19")+COUNTIF($AS136,"=17")+COUNTIF($AV136,"=12")+COUNTIF($AW136,"=12")</f>
        <v>7</v>
      </c>
      <c r="DX136" s="40">
        <f>COUNTIF($AX136,"=11")+COUNTIF($AY136,"=9")+COUNTIF($AZ136,"=15")+COUNTIF($BA136,"=16")+COUNTIF($BB136,"=8")+COUNTIF($BC136,"=10")+COUNTIF($BD136,"=10")+COUNTIF($BE136,"=8")+COUNTIF($BF136,"=10")+COUNTIF($BG136,"=10")</f>
        <v>8</v>
      </c>
      <c r="DY136" s="40">
        <f>COUNTIF($BH136,"=12")+COUNTIF($BI136,"=23")+COUNTIF($BJ136,"=23")+COUNTIF($BK136,"=15")+COUNTIF($BL136,"=10")+COUNTIF($BM136,"=12")+COUNTIF($BN136,"=12")+COUNTIF($BO136,"=16")+COUNTIF($BP136,"=8")+COUNTIF($BQ136,"=12")+COUNTIF($BR136,"=22")+COUNTIF($BS136,"=20")+COUNTIF($BT136,"=13")</f>
        <v>12</v>
      </c>
      <c r="DZ136" s="40">
        <f>COUNTIF($BU136,"=12")+COUNTIF($BV136,"=11")+COUNTIF($BW136,"=13")+COUNTIF($BX136,"=10")+COUNTIF($BY136,"=11")+COUNTIF($BZ136,"=12")+COUNTIF($CA136,"=12")</f>
        <v>6</v>
      </c>
      <c r="EA136" s="52"/>
      <c r="EB136" s="52"/>
      <c r="EC136" s="52"/>
      <c r="ED136" s="52"/>
    </row>
    <row r="137" spans="1:134" s="13" customFormat="1" ht="15.95" customHeight="1" x14ac:dyDescent="0.25">
      <c r="A137" s="72">
        <v>203486</v>
      </c>
      <c r="B137" s="32" t="s">
        <v>99</v>
      </c>
      <c r="C137" s="72" t="s">
        <v>171</v>
      </c>
      <c r="D137" s="116" t="s">
        <v>34</v>
      </c>
      <c r="E137" s="72" t="s">
        <v>12</v>
      </c>
      <c r="F137" s="55" t="s">
        <v>99</v>
      </c>
      <c r="G137" s="98">
        <v>43739</v>
      </c>
      <c r="H137" s="53">
        <v>0</v>
      </c>
      <c r="I137" s="20" t="s">
        <v>286</v>
      </c>
      <c r="J137" s="20" t="s">
        <v>284</v>
      </c>
      <c r="K137" s="123">
        <f>+COUNTIF($N137,"&lt;=21")+COUNTIF($AA137,"&lt;=9")+COUNTIF($AJ137,"&lt;=16")+COUNTIF($AN137,"&gt;=22")+COUNTIF($AP137,"&gt;=17")+COUNTIF($AQ137,"&lt;=14")+COUNTIF($AR137,"&gt;=19")+COUNTIF($BK137,"&lt;=15")+COUNTIF($BO137,"&gt;=16")+COUNTIF($BX137,"&lt;=10")</f>
        <v>5</v>
      </c>
      <c r="L137" s="124">
        <f>65-(+DU137+DV137+DW137+DX137+DY137+DZ137)</f>
        <v>13</v>
      </c>
      <c r="M137" s="139">
        <v>13</v>
      </c>
      <c r="N137" s="139">
        <v>24</v>
      </c>
      <c r="O137" s="139">
        <v>14</v>
      </c>
      <c r="P137" s="113">
        <v>11</v>
      </c>
      <c r="Q137" s="121">
        <v>11</v>
      </c>
      <c r="R137" s="121">
        <v>14</v>
      </c>
      <c r="S137" s="139">
        <v>12</v>
      </c>
      <c r="T137" s="139">
        <v>12</v>
      </c>
      <c r="U137" s="139">
        <v>13</v>
      </c>
      <c r="V137" s="139">
        <v>13</v>
      </c>
      <c r="W137" s="139">
        <v>13</v>
      </c>
      <c r="X137" s="139">
        <v>16</v>
      </c>
      <c r="Y137" s="139">
        <v>17</v>
      </c>
      <c r="Z137" s="121">
        <v>9</v>
      </c>
      <c r="AA137" s="121">
        <v>10</v>
      </c>
      <c r="AB137" s="139">
        <v>11</v>
      </c>
      <c r="AC137" s="139">
        <v>11</v>
      </c>
      <c r="AD137" s="139">
        <v>25</v>
      </c>
      <c r="AE137" s="139">
        <v>15</v>
      </c>
      <c r="AF137" s="139">
        <v>19</v>
      </c>
      <c r="AG137" s="139">
        <v>30</v>
      </c>
      <c r="AH137" s="121">
        <v>14</v>
      </c>
      <c r="AI137" s="121">
        <v>15</v>
      </c>
      <c r="AJ137" s="121">
        <v>15</v>
      </c>
      <c r="AK137" s="121">
        <v>17</v>
      </c>
      <c r="AL137" s="139">
        <v>11</v>
      </c>
      <c r="AM137" s="139">
        <v>11</v>
      </c>
      <c r="AN137" s="121">
        <v>19</v>
      </c>
      <c r="AO137" s="121">
        <v>23</v>
      </c>
      <c r="AP137" s="139">
        <v>17</v>
      </c>
      <c r="AQ137" s="139">
        <v>15</v>
      </c>
      <c r="AR137" s="139">
        <v>19</v>
      </c>
      <c r="AS137" s="139">
        <v>16</v>
      </c>
      <c r="AT137" s="121">
        <v>38</v>
      </c>
      <c r="AU137" s="121">
        <v>39</v>
      </c>
      <c r="AV137" s="139">
        <v>13</v>
      </c>
      <c r="AW137" s="139">
        <v>12</v>
      </c>
      <c r="AX137" s="139">
        <v>11</v>
      </c>
      <c r="AY137" s="139">
        <v>9</v>
      </c>
      <c r="AZ137" s="121">
        <v>15</v>
      </c>
      <c r="BA137" s="121">
        <v>16</v>
      </c>
      <c r="BB137" s="139">
        <v>8</v>
      </c>
      <c r="BC137" s="139">
        <v>10</v>
      </c>
      <c r="BD137" s="139">
        <v>10</v>
      </c>
      <c r="BE137" s="139">
        <v>8</v>
      </c>
      <c r="BF137" s="139">
        <v>10</v>
      </c>
      <c r="BG137" s="139">
        <v>11</v>
      </c>
      <c r="BH137" s="139">
        <v>12</v>
      </c>
      <c r="BI137" s="121">
        <v>23</v>
      </c>
      <c r="BJ137" s="121">
        <v>23</v>
      </c>
      <c r="BK137" s="139">
        <v>17</v>
      </c>
      <c r="BL137" s="139">
        <v>10</v>
      </c>
      <c r="BM137" s="139">
        <v>12</v>
      </c>
      <c r="BN137" s="139">
        <v>13</v>
      </c>
      <c r="BO137" s="139">
        <v>17</v>
      </c>
      <c r="BP137" s="139">
        <v>8</v>
      </c>
      <c r="BQ137" s="139">
        <v>12</v>
      </c>
      <c r="BR137" s="139">
        <v>22</v>
      </c>
      <c r="BS137" s="139">
        <v>20</v>
      </c>
      <c r="BT137" s="139">
        <v>13</v>
      </c>
      <c r="BU137" s="139">
        <v>12</v>
      </c>
      <c r="BV137" s="139">
        <v>11</v>
      </c>
      <c r="BW137" s="139">
        <v>13</v>
      </c>
      <c r="BX137" s="139">
        <v>10</v>
      </c>
      <c r="BY137" s="139">
        <v>11</v>
      </c>
      <c r="BZ137" s="139">
        <v>12</v>
      </c>
      <c r="CA137" s="139">
        <v>12</v>
      </c>
      <c r="CB137" s="71" t="s">
        <v>0</v>
      </c>
      <c r="CC137" s="71" t="s">
        <v>0</v>
      </c>
      <c r="CD137" s="71" t="s">
        <v>0</v>
      </c>
      <c r="CE137" s="71" t="s">
        <v>0</v>
      </c>
      <c r="CF137" s="71" t="s">
        <v>0</v>
      </c>
      <c r="CG137" s="71" t="s">
        <v>0</v>
      </c>
      <c r="CH137" s="71" t="s">
        <v>0</v>
      </c>
      <c r="CI137" s="71" t="s">
        <v>0</v>
      </c>
      <c r="CJ137" s="71" t="s">
        <v>0</v>
      </c>
      <c r="CK137" s="71" t="s">
        <v>0</v>
      </c>
      <c r="CL137" s="71" t="s">
        <v>0</v>
      </c>
      <c r="CM137" s="71" t="s">
        <v>0</v>
      </c>
      <c r="CN137" s="71" t="s">
        <v>0</v>
      </c>
      <c r="CO137" s="71" t="s">
        <v>0</v>
      </c>
      <c r="CP137" s="71" t="s">
        <v>0</v>
      </c>
      <c r="CQ137" s="71" t="s">
        <v>0</v>
      </c>
      <c r="CR137" s="71" t="s">
        <v>0</v>
      </c>
      <c r="CS137" s="71" t="s">
        <v>0</v>
      </c>
      <c r="CT137" s="71" t="s">
        <v>0</v>
      </c>
      <c r="CU137" s="71" t="s">
        <v>0</v>
      </c>
      <c r="CV137" s="71" t="s">
        <v>0</v>
      </c>
      <c r="CW137" s="71" t="s">
        <v>0</v>
      </c>
      <c r="CX137" s="71" t="s">
        <v>0</v>
      </c>
      <c r="CY137" s="71" t="s">
        <v>0</v>
      </c>
      <c r="CZ137" s="71" t="s">
        <v>0</v>
      </c>
      <c r="DA137" s="71" t="s">
        <v>0</v>
      </c>
      <c r="DB137" s="71" t="s">
        <v>0</v>
      </c>
      <c r="DC137" s="71" t="s">
        <v>0</v>
      </c>
      <c r="DD137" s="71" t="s">
        <v>0</v>
      </c>
      <c r="DE137" s="71" t="s">
        <v>0</v>
      </c>
      <c r="DF137" s="71" t="s">
        <v>0</v>
      </c>
      <c r="DG137" s="71" t="s">
        <v>0</v>
      </c>
      <c r="DH137" s="71" t="s">
        <v>0</v>
      </c>
      <c r="DI137" s="71" t="s">
        <v>0</v>
      </c>
      <c r="DJ137" s="71" t="s">
        <v>0</v>
      </c>
      <c r="DK137" s="71" t="s">
        <v>0</v>
      </c>
      <c r="DL137" s="71" t="s">
        <v>0</v>
      </c>
      <c r="DM137" s="71" t="s">
        <v>0</v>
      </c>
      <c r="DN137" s="71" t="s">
        <v>0</v>
      </c>
      <c r="DO137" s="71" t="s">
        <v>0</v>
      </c>
      <c r="DP137" s="71" t="s">
        <v>0</v>
      </c>
      <c r="DQ137" s="71" t="s">
        <v>0</v>
      </c>
      <c r="DR137" s="71" t="s">
        <v>0</v>
      </c>
      <c r="DS137" s="71" t="s">
        <v>0</v>
      </c>
      <c r="DT137" s="144">
        <f>(2.71828^(-492.8857+59.0795*K137+7.224*L137))/(1+(2.71828^(-492.8857+59.0795*K137+7.224*L137)))</f>
        <v>1.0410177657657065E-45</v>
      </c>
      <c r="DU137" s="40">
        <f>COUNTIF($M137,"=13")+COUNTIF($N137,"=21")+COUNTIF($O137,"=14")+COUNTIF($P137,"=11")+COUNTIF($Q137,"=11")+COUNTIF($R137,"=14")+COUNTIF($S137,"=12")+COUNTIF($T137,"=12")+COUNTIF($U137,"=12")+COUNTIF($V137,"=13")+COUNTIF($W137,"=13")+COUNTIF($X137,"=16")</f>
        <v>10</v>
      </c>
      <c r="DV137" s="40">
        <f>COUNTIF($Y137,"=17")+COUNTIF($Z137,"=9")+COUNTIF($AA137,"=9")+COUNTIF($AB137,"=11")+COUNTIF($AC137,"=11")+COUNTIF($AD137,"=25")+COUNTIF($AE137,"=15")+COUNTIF($AF137,"=19")+COUNTIF($AG137,"=30")+COUNTIF($AH137,"=15")+COUNTIF($AI137,"=15")+COUNTIF($AJ137,"=16")+COUNTIF($AK137,"=17")</f>
        <v>10</v>
      </c>
      <c r="DW137" s="40">
        <f>COUNTIF($AL137,"=11")+COUNTIF($AM137,"=11")+COUNTIF($AN137,"=22")+COUNTIF($AO137,"=23")+COUNTIF($AP137,"=17")+COUNTIF($AQ137,"=14")+COUNTIF($AR137,"=19")+COUNTIF($AS137,"=17")+COUNTIF($AV137,"=12")+COUNTIF($AW137,"=12")</f>
        <v>6</v>
      </c>
      <c r="DX137" s="40">
        <f>COUNTIF($AX137,"=11")+COUNTIF($AY137,"=9")+COUNTIF($AZ137,"=15")+COUNTIF($BA137,"=16")+COUNTIF($BB137,"=8")+COUNTIF($BC137,"=10")+COUNTIF($BD137,"=10")+COUNTIF($BE137,"=8")+COUNTIF($BF137,"=10")+COUNTIF($BG137,"=10")</f>
        <v>9</v>
      </c>
      <c r="DY137" s="40">
        <f>COUNTIF($BH137,"=12")+COUNTIF($BI137,"=23")+COUNTIF($BJ137,"=23")+COUNTIF($BK137,"=15")+COUNTIF($BL137,"=10")+COUNTIF($BM137,"=12")+COUNTIF($BN137,"=12")+COUNTIF($BO137,"=16")+COUNTIF($BP137,"=8")+COUNTIF($BQ137,"=12")+COUNTIF($BR137,"=22")+COUNTIF($BS137,"=20")+COUNTIF($BT137,"=13")</f>
        <v>10</v>
      </c>
      <c r="DZ137" s="40">
        <f>COUNTIF($BU137,"=12")+COUNTIF($BV137,"=11")+COUNTIF($BW137,"=13")+COUNTIF($BX137,"=10")+COUNTIF($BY137,"=11")+COUNTIF($BZ137,"=12")+COUNTIF($CA137,"=12")</f>
        <v>7</v>
      </c>
      <c r="EA137" s="72" t="s">
        <v>539</v>
      </c>
      <c r="EB137" s="72" t="s">
        <v>540</v>
      </c>
      <c r="EC137" s="51"/>
      <c r="ED137" s="52"/>
    </row>
    <row r="138" spans="1:134" s="13" customFormat="1" ht="15.95" customHeight="1" x14ac:dyDescent="0.25">
      <c r="A138" s="20">
        <v>50466</v>
      </c>
      <c r="B138" s="2" t="s">
        <v>16</v>
      </c>
      <c r="C138" s="20" t="s">
        <v>521</v>
      </c>
      <c r="D138" s="116" t="s">
        <v>715</v>
      </c>
      <c r="E138" s="20" t="s">
        <v>6</v>
      </c>
      <c r="F138" s="2" t="s">
        <v>151</v>
      </c>
      <c r="G138" s="98">
        <v>43739</v>
      </c>
      <c r="H138" s="53">
        <v>0</v>
      </c>
      <c r="I138" s="2" t="s">
        <v>285</v>
      </c>
      <c r="J138" s="20" t="s">
        <v>284</v>
      </c>
      <c r="K138" s="123">
        <f>+COUNTIF($N138,"&lt;=21")+COUNTIF($AA138,"&lt;=9")+COUNTIF($AJ138,"&lt;=16")+COUNTIF($AN138,"&gt;=22")+COUNTIF($AP138,"&gt;=17")+COUNTIF($AQ138,"&lt;=14")+COUNTIF($AR138,"&gt;=19")+COUNTIF($BK138,"&lt;=15")+COUNTIF($BO138,"&gt;=16")+COUNTIF($BX138,"&lt;=10")</f>
        <v>5</v>
      </c>
      <c r="L138" s="124">
        <f>65-(+DU138+DV138+DW138+DX138+DY138+DZ138)</f>
        <v>13</v>
      </c>
      <c r="M138" s="139">
        <v>13</v>
      </c>
      <c r="N138" s="113">
        <v>24</v>
      </c>
      <c r="O138" s="139">
        <v>14</v>
      </c>
      <c r="P138" s="139">
        <v>10</v>
      </c>
      <c r="Q138" s="121">
        <v>11</v>
      </c>
      <c r="R138" s="121">
        <v>14</v>
      </c>
      <c r="S138" s="139">
        <v>12</v>
      </c>
      <c r="T138" s="139">
        <v>12</v>
      </c>
      <c r="U138" s="113">
        <v>12</v>
      </c>
      <c r="V138" s="139">
        <v>13</v>
      </c>
      <c r="W138" s="139">
        <v>15</v>
      </c>
      <c r="X138" s="139">
        <v>16</v>
      </c>
      <c r="Y138" s="139">
        <v>17</v>
      </c>
      <c r="Z138" s="121">
        <v>9</v>
      </c>
      <c r="AA138" s="121">
        <v>10</v>
      </c>
      <c r="AB138" s="139">
        <v>11</v>
      </c>
      <c r="AC138" s="139">
        <v>11</v>
      </c>
      <c r="AD138" s="113">
        <v>25</v>
      </c>
      <c r="AE138" s="139">
        <v>15</v>
      </c>
      <c r="AF138" s="139">
        <v>18</v>
      </c>
      <c r="AG138" s="139">
        <v>29</v>
      </c>
      <c r="AH138" s="121">
        <v>15</v>
      </c>
      <c r="AI138" s="121">
        <v>16</v>
      </c>
      <c r="AJ138" s="121">
        <v>16</v>
      </c>
      <c r="AK138" s="121">
        <v>17</v>
      </c>
      <c r="AL138" s="139">
        <v>11</v>
      </c>
      <c r="AM138" s="139">
        <v>11</v>
      </c>
      <c r="AN138" s="121">
        <v>19</v>
      </c>
      <c r="AO138" s="121">
        <v>23</v>
      </c>
      <c r="AP138" s="139">
        <v>15</v>
      </c>
      <c r="AQ138" s="139">
        <v>14</v>
      </c>
      <c r="AR138" s="139">
        <v>21</v>
      </c>
      <c r="AS138" s="139">
        <v>17</v>
      </c>
      <c r="AT138" s="121">
        <v>37</v>
      </c>
      <c r="AU138" s="121">
        <v>39</v>
      </c>
      <c r="AV138" s="139">
        <v>12</v>
      </c>
      <c r="AW138" s="139">
        <v>12</v>
      </c>
      <c r="AX138" s="139">
        <v>11</v>
      </c>
      <c r="AY138" s="139">
        <v>9</v>
      </c>
      <c r="AZ138" s="121">
        <v>15</v>
      </c>
      <c r="BA138" s="121">
        <v>16</v>
      </c>
      <c r="BB138" s="139">
        <v>8</v>
      </c>
      <c r="BC138" s="139">
        <v>10</v>
      </c>
      <c r="BD138" s="139">
        <v>10</v>
      </c>
      <c r="BE138" s="139">
        <v>8</v>
      </c>
      <c r="BF138" s="139">
        <v>10</v>
      </c>
      <c r="BG138" s="139">
        <v>10</v>
      </c>
      <c r="BH138" s="139">
        <v>12</v>
      </c>
      <c r="BI138" s="121">
        <v>23</v>
      </c>
      <c r="BJ138" s="121">
        <v>23</v>
      </c>
      <c r="BK138" s="139">
        <v>17</v>
      </c>
      <c r="BL138" s="139">
        <v>10</v>
      </c>
      <c r="BM138" s="139">
        <v>12</v>
      </c>
      <c r="BN138" s="139">
        <v>12</v>
      </c>
      <c r="BO138" s="139">
        <v>16</v>
      </c>
      <c r="BP138" s="139">
        <v>8</v>
      </c>
      <c r="BQ138" s="113">
        <v>13</v>
      </c>
      <c r="BR138" s="139">
        <v>22</v>
      </c>
      <c r="BS138" s="139">
        <v>21</v>
      </c>
      <c r="BT138" s="139">
        <v>13</v>
      </c>
      <c r="BU138" s="139">
        <v>12</v>
      </c>
      <c r="BV138" s="139">
        <v>11</v>
      </c>
      <c r="BW138" s="139">
        <v>13</v>
      </c>
      <c r="BX138" s="139">
        <v>10</v>
      </c>
      <c r="BY138" s="139">
        <v>11</v>
      </c>
      <c r="BZ138" s="139">
        <v>12</v>
      </c>
      <c r="CA138" s="139">
        <v>12</v>
      </c>
      <c r="CB138" s="71">
        <v>36</v>
      </c>
      <c r="CC138" s="71">
        <v>15</v>
      </c>
      <c r="CD138" s="71">
        <v>9</v>
      </c>
      <c r="CE138" s="71">
        <v>16</v>
      </c>
      <c r="CF138" s="71">
        <v>12</v>
      </c>
      <c r="CG138" s="71">
        <v>25</v>
      </c>
      <c r="CH138" s="71">
        <v>26</v>
      </c>
      <c r="CI138" s="71">
        <v>19</v>
      </c>
      <c r="CJ138" s="71">
        <v>12</v>
      </c>
      <c r="CK138" s="71">
        <v>11</v>
      </c>
      <c r="CL138" s="71">
        <v>12</v>
      </c>
      <c r="CM138" s="71">
        <v>12</v>
      </c>
      <c r="CN138" s="71">
        <v>12</v>
      </c>
      <c r="CO138" s="71">
        <v>9</v>
      </c>
      <c r="CP138" s="71">
        <v>13</v>
      </c>
      <c r="CQ138" s="71">
        <v>11</v>
      </c>
      <c r="CR138" s="71">
        <v>10</v>
      </c>
      <c r="CS138" s="71">
        <v>11</v>
      </c>
      <c r="CT138" s="71">
        <v>11</v>
      </c>
      <c r="CU138" s="71">
        <v>30</v>
      </c>
      <c r="CV138" s="71">
        <v>12</v>
      </c>
      <c r="CW138" s="71">
        <v>14</v>
      </c>
      <c r="CX138" s="71">
        <v>24</v>
      </c>
      <c r="CY138" s="71">
        <v>13</v>
      </c>
      <c r="CZ138" s="71">
        <v>10</v>
      </c>
      <c r="DA138" s="71">
        <v>10</v>
      </c>
      <c r="DB138" s="71">
        <v>21</v>
      </c>
      <c r="DC138" s="71">
        <v>15</v>
      </c>
      <c r="DD138" s="71">
        <v>19</v>
      </c>
      <c r="DE138" s="71">
        <v>12</v>
      </c>
      <c r="DF138" s="71">
        <v>24</v>
      </c>
      <c r="DG138" s="71">
        <v>17</v>
      </c>
      <c r="DH138" s="71">
        <v>12</v>
      </c>
      <c r="DI138" s="71">
        <v>15</v>
      </c>
      <c r="DJ138" s="71">
        <v>24</v>
      </c>
      <c r="DK138" s="71">
        <v>12</v>
      </c>
      <c r="DL138" s="71">
        <v>23</v>
      </c>
      <c r="DM138" s="71">
        <v>18</v>
      </c>
      <c r="DN138" s="71">
        <v>10</v>
      </c>
      <c r="DO138" s="71">
        <v>14</v>
      </c>
      <c r="DP138" s="71">
        <v>17</v>
      </c>
      <c r="DQ138" s="71">
        <v>9</v>
      </c>
      <c r="DR138" s="71">
        <v>12</v>
      </c>
      <c r="DS138" s="71">
        <v>11</v>
      </c>
      <c r="DT138" s="144">
        <f>(2.71828^(-492.8857+59.0795*K138+7.224*L138))/(1+(2.71828^(-492.8857+59.0795*K138+7.224*L138)))</f>
        <v>1.0410177657657065E-45</v>
      </c>
      <c r="DU138" s="40">
        <f>COUNTIF($M138,"=13")+COUNTIF($N138,"=21")+COUNTIF($O138,"=14")+COUNTIF($P138,"=11")+COUNTIF($Q138,"=11")+COUNTIF($R138,"=14")+COUNTIF($S138,"=12")+COUNTIF($T138,"=12")+COUNTIF($U138,"=12")+COUNTIF($V138,"=13")+COUNTIF($W138,"=13")+COUNTIF($X138,"=16")</f>
        <v>9</v>
      </c>
      <c r="DV138" s="40">
        <f>COUNTIF($Y138,"=17")+COUNTIF($Z138,"=9")+COUNTIF($AA138,"=9")+COUNTIF($AB138,"=11")+COUNTIF($AC138,"=11")+COUNTIF($AD138,"=25")+COUNTIF($AE138,"=15")+COUNTIF($AF138,"=19")+COUNTIF($AG138,"=30")+COUNTIF($AH138,"=15")+COUNTIF($AI138,"=15")+COUNTIF($AJ138,"=16")+COUNTIF($AK138,"=17")</f>
        <v>9</v>
      </c>
      <c r="DW138" s="40">
        <f>COUNTIF($AL138,"=11")+COUNTIF($AM138,"=11")+COUNTIF($AN138,"=22")+COUNTIF($AO138,"=23")+COUNTIF($AP138,"=17")+COUNTIF($AQ138,"=14")+COUNTIF($AR138,"=19")+COUNTIF($AS138,"=17")+COUNTIF($AV138,"=12")+COUNTIF($AW138,"=12")</f>
        <v>7</v>
      </c>
      <c r="DX138" s="40">
        <f>COUNTIF($AX138,"=11")+COUNTIF($AY138,"=9")+COUNTIF($AZ138,"=15")+COUNTIF($BA138,"=16")+COUNTIF($BB138,"=8")+COUNTIF($BC138,"=10")+COUNTIF($BD138,"=10")+COUNTIF($BE138,"=8")+COUNTIF($BF138,"=10")+COUNTIF($BG138,"=10")</f>
        <v>10</v>
      </c>
      <c r="DY138" s="40">
        <f>COUNTIF($BH138,"=12")+COUNTIF($BI138,"=23")+COUNTIF($BJ138,"=23")+COUNTIF($BK138,"=15")+COUNTIF($BL138,"=10")+COUNTIF($BM138,"=12")+COUNTIF($BN138,"=12")+COUNTIF($BO138,"=16")+COUNTIF($BP138,"=8")+COUNTIF($BQ138,"=12")+COUNTIF($BR138,"=22")+COUNTIF($BS138,"=20")+COUNTIF($BT138,"=13")</f>
        <v>10</v>
      </c>
      <c r="DZ138" s="40">
        <f>COUNTIF($BU138,"=12")+COUNTIF($BV138,"=11")+COUNTIF($BW138,"=13")+COUNTIF($BX138,"=10")+COUNTIF($BY138,"=11")+COUNTIF($BZ138,"=12")+COUNTIF($CA138,"=12")</f>
        <v>7</v>
      </c>
      <c r="EA138" s="2" t="s">
        <v>16</v>
      </c>
      <c r="EB138" s="20" t="s">
        <v>522</v>
      </c>
      <c r="EC138" s="51"/>
      <c r="ED138" s="52"/>
    </row>
    <row r="139" spans="1:134" s="13" customFormat="1" ht="15.95" customHeight="1" x14ac:dyDescent="0.25">
      <c r="A139" s="20">
        <v>61073</v>
      </c>
      <c r="B139" s="10" t="s">
        <v>112</v>
      </c>
      <c r="C139" s="20" t="s">
        <v>523</v>
      </c>
      <c r="D139" s="116" t="s">
        <v>716</v>
      </c>
      <c r="E139" s="20" t="s">
        <v>12</v>
      </c>
      <c r="F139" s="20" t="s">
        <v>112</v>
      </c>
      <c r="G139" s="98">
        <v>43739</v>
      </c>
      <c r="H139" s="53">
        <v>0</v>
      </c>
      <c r="I139" s="2" t="s">
        <v>285</v>
      </c>
      <c r="J139" s="20" t="s">
        <v>284</v>
      </c>
      <c r="K139" s="123">
        <f>+COUNTIF($N139,"&lt;=21")+COUNTIF($AA139,"&lt;=9")+COUNTIF($AJ139,"&lt;=16")+COUNTIF($AN139,"&gt;=22")+COUNTIF($AP139,"&gt;=17")+COUNTIF($AQ139,"&lt;=14")+COUNTIF($AR139,"&gt;=19")+COUNTIF($BK139,"&lt;=15")+COUNTIF($BO139,"&gt;=16")+COUNTIF($BX139,"&lt;=10")</f>
        <v>5</v>
      </c>
      <c r="L139" s="124">
        <f>65-(+DU139+DV139+DW139+DX139+DY139+DZ139)</f>
        <v>13</v>
      </c>
      <c r="M139" s="113">
        <v>13</v>
      </c>
      <c r="N139" s="113">
        <v>25</v>
      </c>
      <c r="O139" s="113">
        <v>14</v>
      </c>
      <c r="P139" s="113">
        <v>11</v>
      </c>
      <c r="Q139" s="114">
        <v>11</v>
      </c>
      <c r="R139" s="114">
        <v>13</v>
      </c>
      <c r="S139" s="113">
        <v>12</v>
      </c>
      <c r="T139" s="113">
        <v>12</v>
      </c>
      <c r="U139" s="113">
        <v>12</v>
      </c>
      <c r="V139" s="113">
        <v>13</v>
      </c>
      <c r="W139" s="113">
        <v>14</v>
      </c>
      <c r="X139" s="113">
        <v>16</v>
      </c>
      <c r="Y139" s="113">
        <v>17</v>
      </c>
      <c r="Z139" s="114">
        <v>9</v>
      </c>
      <c r="AA139" s="114">
        <v>10</v>
      </c>
      <c r="AB139" s="113">
        <v>11</v>
      </c>
      <c r="AC139" s="113">
        <v>11</v>
      </c>
      <c r="AD139" s="113">
        <v>25</v>
      </c>
      <c r="AE139" s="113">
        <v>15</v>
      </c>
      <c r="AF139" s="113">
        <v>18</v>
      </c>
      <c r="AG139" s="113">
        <v>30</v>
      </c>
      <c r="AH139" s="114">
        <v>15</v>
      </c>
      <c r="AI139" s="114">
        <v>16</v>
      </c>
      <c r="AJ139" s="114">
        <v>16</v>
      </c>
      <c r="AK139" s="114">
        <v>17</v>
      </c>
      <c r="AL139" s="113">
        <v>11</v>
      </c>
      <c r="AM139" s="113">
        <v>11</v>
      </c>
      <c r="AN139" s="114">
        <v>23</v>
      </c>
      <c r="AO139" s="114">
        <v>23</v>
      </c>
      <c r="AP139" s="113">
        <v>17</v>
      </c>
      <c r="AQ139" s="113">
        <v>16</v>
      </c>
      <c r="AR139" s="113">
        <v>19</v>
      </c>
      <c r="AS139" s="113">
        <v>17</v>
      </c>
      <c r="AT139" s="114">
        <v>37</v>
      </c>
      <c r="AU139" s="114">
        <v>38</v>
      </c>
      <c r="AV139" s="113">
        <v>12</v>
      </c>
      <c r="AW139" s="113">
        <v>12</v>
      </c>
      <c r="AX139" s="113">
        <v>11</v>
      </c>
      <c r="AY139" s="113">
        <v>9</v>
      </c>
      <c r="AZ139" s="114">
        <v>15</v>
      </c>
      <c r="BA139" s="114">
        <v>16</v>
      </c>
      <c r="BB139" s="113">
        <v>8</v>
      </c>
      <c r="BC139" s="113">
        <v>10</v>
      </c>
      <c r="BD139" s="113">
        <v>10</v>
      </c>
      <c r="BE139" s="113">
        <v>8</v>
      </c>
      <c r="BF139" s="113">
        <v>11</v>
      </c>
      <c r="BG139" s="113">
        <v>10</v>
      </c>
      <c r="BH139" s="113">
        <v>12</v>
      </c>
      <c r="BI139" s="114">
        <v>21</v>
      </c>
      <c r="BJ139" s="114">
        <v>23</v>
      </c>
      <c r="BK139" s="113">
        <v>16</v>
      </c>
      <c r="BL139" s="113">
        <v>10</v>
      </c>
      <c r="BM139" s="113">
        <v>12</v>
      </c>
      <c r="BN139" s="113">
        <v>12</v>
      </c>
      <c r="BO139" s="113">
        <v>16</v>
      </c>
      <c r="BP139" s="113">
        <v>8</v>
      </c>
      <c r="BQ139" s="113">
        <v>12</v>
      </c>
      <c r="BR139" s="113">
        <v>25</v>
      </c>
      <c r="BS139" s="113">
        <v>20</v>
      </c>
      <c r="BT139" s="113">
        <v>13</v>
      </c>
      <c r="BU139" s="113">
        <v>12</v>
      </c>
      <c r="BV139" s="113">
        <v>11</v>
      </c>
      <c r="BW139" s="113">
        <v>13</v>
      </c>
      <c r="BX139" s="113">
        <v>11</v>
      </c>
      <c r="BY139" s="113">
        <v>11</v>
      </c>
      <c r="BZ139" s="113">
        <v>12</v>
      </c>
      <c r="CA139" s="113">
        <v>12</v>
      </c>
      <c r="CB139" s="71">
        <v>35</v>
      </c>
      <c r="CC139" s="71">
        <v>15</v>
      </c>
      <c r="CD139" s="71">
        <v>9</v>
      </c>
      <c r="CE139" s="71">
        <v>16</v>
      </c>
      <c r="CF139" s="71">
        <v>12</v>
      </c>
      <c r="CG139" s="71">
        <v>24</v>
      </c>
      <c r="CH139" s="71">
        <v>26</v>
      </c>
      <c r="CI139" s="71">
        <v>19</v>
      </c>
      <c r="CJ139" s="71">
        <v>12</v>
      </c>
      <c r="CK139" s="71">
        <v>11</v>
      </c>
      <c r="CL139" s="71">
        <v>12</v>
      </c>
      <c r="CM139" s="71">
        <v>12</v>
      </c>
      <c r="CN139" s="71">
        <v>11</v>
      </c>
      <c r="CO139" s="71">
        <v>9</v>
      </c>
      <c r="CP139" s="71">
        <v>13</v>
      </c>
      <c r="CQ139" s="71">
        <v>12</v>
      </c>
      <c r="CR139" s="71">
        <v>10</v>
      </c>
      <c r="CS139" s="71">
        <v>11</v>
      </c>
      <c r="CT139" s="71">
        <v>12</v>
      </c>
      <c r="CU139" s="71">
        <v>30</v>
      </c>
      <c r="CV139" s="71">
        <v>12</v>
      </c>
      <c r="CW139" s="71">
        <v>12</v>
      </c>
      <c r="CX139" s="71">
        <v>24</v>
      </c>
      <c r="CY139" s="71">
        <v>13</v>
      </c>
      <c r="CZ139" s="71">
        <v>10</v>
      </c>
      <c r="DA139" s="71">
        <v>10</v>
      </c>
      <c r="DB139" s="71">
        <v>23</v>
      </c>
      <c r="DC139" s="71">
        <v>15</v>
      </c>
      <c r="DD139" s="71">
        <v>19</v>
      </c>
      <c r="DE139" s="71">
        <v>15</v>
      </c>
      <c r="DF139" s="71">
        <v>24</v>
      </c>
      <c r="DG139" s="71">
        <v>17</v>
      </c>
      <c r="DH139" s="71">
        <v>13</v>
      </c>
      <c r="DI139" s="71">
        <v>15</v>
      </c>
      <c r="DJ139" s="71">
        <v>24</v>
      </c>
      <c r="DK139" s="71">
        <v>12</v>
      </c>
      <c r="DL139" s="71">
        <v>23</v>
      </c>
      <c r="DM139" s="71">
        <v>18</v>
      </c>
      <c r="DN139" s="71">
        <v>10</v>
      </c>
      <c r="DO139" s="71">
        <v>14</v>
      </c>
      <c r="DP139" s="71">
        <v>17</v>
      </c>
      <c r="DQ139" s="71">
        <v>9</v>
      </c>
      <c r="DR139" s="71">
        <v>12</v>
      </c>
      <c r="DS139" s="71">
        <v>11</v>
      </c>
      <c r="DT139" s="144">
        <f>(2.71828^(-492.8857+59.0795*K139+7.224*L139))/(1+(2.71828^(-492.8857+59.0795*K139+7.224*L139)))</f>
        <v>1.0410177657657065E-45</v>
      </c>
      <c r="DU139" s="40">
        <f>COUNTIF($M139,"=13")+COUNTIF($N139,"=21")+COUNTIF($O139,"=14")+COUNTIF($P139,"=11")+COUNTIF($Q139,"=11")+COUNTIF($R139,"=14")+COUNTIF($S139,"=12")+COUNTIF($T139,"=12")+COUNTIF($U139,"=12")+COUNTIF($V139,"=13")+COUNTIF($W139,"=13")+COUNTIF($X139,"=16")</f>
        <v>9</v>
      </c>
      <c r="DV139" s="40">
        <f>COUNTIF($Y139,"=17")+COUNTIF($Z139,"=9")+COUNTIF($AA139,"=9")+COUNTIF($AB139,"=11")+COUNTIF($AC139,"=11")+COUNTIF($AD139,"=25")+COUNTIF($AE139,"=15")+COUNTIF($AF139,"=19")+COUNTIF($AG139,"=30")+COUNTIF($AH139,"=15")+COUNTIF($AI139,"=15")+COUNTIF($AJ139,"=16")+COUNTIF($AK139,"=17")</f>
        <v>10</v>
      </c>
      <c r="DW139" s="40">
        <f>COUNTIF($AL139,"=11")+COUNTIF($AM139,"=11")+COUNTIF($AN139,"=22")+COUNTIF($AO139,"=23")+COUNTIF($AP139,"=17")+COUNTIF($AQ139,"=14")+COUNTIF($AR139,"=19")+COUNTIF($AS139,"=17")+COUNTIF($AV139,"=12")+COUNTIF($AW139,"=12")</f>
        <v>8</v>
      </c>
      <c r="DX139" s="40">
        <f>COUNTIF($AX139,"=11")+COUNTIF($AY139,"=9")+COUNTIF($AZ139,"=15")+COUNTIF($BA139,"=16")+COUNTIF($BB139,"=8")+COUNTIF($BC139,"=10")+COUNTIF($BD139,"=10")+COUNTIF($BE139,"=8")+COUNTIF($BF139,"=10")+COUNTIF($BG139,"=10")</f>
        <v>9</v>
      </c>
      <c r="DY139" s="40">
        <f>COUNTIF($BH139,"=12")+COUNTIF($BI139,"=23")+COUNTIF($BJ139,"=23")+COUNTIF($BK139,"=15")+COUNTIF($BL139,"=10")+COUNTIF($BM139,"=12")+COUNTIF($BN139,"=12")+COUNTIF($BO139,"=16")+COUNTIF($BP139,"=8")+COUNTIF($BQ139,"=12")+COUNTIF($BR139,"=22")+COUNTIF($BS139,"=20")+COUNTIF($BT139,"=13")</f>
        <v>10</v>
      </c>
      <c r="DZ139" s="40">
        <f>COUNTIF($BU139,"=12")+COUNTIF($BV139,"=11")+COUNTIF($BW139,"=13")+COUNTIF($BX139,"=10")+COUNTIF($BY139,"=11")+COUNTIF($BZ139,"=12")+COUNTIF($CA139,"=12")</f>
        <v>6</v>
      </c>
      <c r="EA139" s="2" t="s">
        <v>112</v>
      </c>
      <c r="EB139" s="20" t="s">
        <v>524</v>
      </c>
      <c r="EC139" s="51"/>
      <c r="ED139" s="52"/>
    </row>
    <row r="140" spans="1:134" s="13" customFormat="1" ht="15.95" customHeight="1" x14ac:dyDescent="0.25">
      <c r="A140" s="72">
        <v>82889</v>
      </c>
      <c r="B140" s="2" t="s">
        <v>175</v>
      </c>
      <c r="C140" s="72" t="s">
        <v>526</v>
      </c>
      <c r="D140" s="116" t="s">
        <v>720</v>
      </c>
      <c r="E140" s="72" t="s">
        <v>12</v>
      </c>
      <c r="F140" s="72" t="s">
        <v>15</v>
      </c>
      <c r="G140" s="120">
        <v>43739</v>
      </c>
      <c r="H140" s="53">
        <v>0</v>
      </c>
      <c r="I140" s="20" t="s">
        <v>286</v>
      </c>
      <c r="J140" s="20" t="s">
        <v>284</v>
      </c>
      <c r="K140" s="123">
        <f>+COUNTIF($N140,"&lt;=21")+COUNTIF($AA140,"&lt;=9")+COUNTIF($AJ140,"&lt;=16")+COUNTIF($AN140,"&gt;=22")+COUNTIF($AP140,"&gt;=17")+COUNTIF($AQ140,"&lt;=14")+COUNTIF($AR140,"&gt;=19")+COUNTIF($BK140,"&lt;=15")+COUNTIF($BO140,"&gt;=16")+COUNTIF($BX140,"&lt;=10")</f>
        <v>5</v>
      </c>
      <c r="L140" s="124">
        <f>65-(+DU140+DV140+DW140+DX140+DY140+DZ140)</f>
        <v>13</v>
      </c>
      <c r="M140" s="113">
        <v>13</v>
      </c>
      <c r="N140" s="113">
        <v>25</v>
      </c>
      <c r="O140" s="113">
        <v>14</v>
      </c>
      <c r="P140" s="113">
        <v>11</v>
      </c>
      <c r="Q140" s="114">
        <v>11</v>
      </c>
      <c r="R140" s="114">
        <v>13</v>
      </c>
      <c r="S140" s="113">
        <v>12</v>
      </c>
      <c r="T140" s="113">
        <v>12</v>
      </c>
      <c r="U140" s="113">
        <v>12</v>
      </c>
      <c r="V140" s="113">
        <v>13</v>
      </c>
      <c r="W140" s="113">
        <v>14</v>
      </c>
      <c r="X140" s="113">
        <v>16</v>
      </c>
      <c r="Y140" s="113">
        <v>17</v>
      </c>
      <c r="Z140" s="114">
        <v>9</v>
      </c>
      <c r="AA140" s="114">
        <v>10</v>
      </c>
      <c r="AB140" s="113">
        <v>11</v>
      </c>
      <c r="AC140" s="113">
        <v>11</v>
      </c>
      <c r="AD140" s="113">
        <v>25</v>
      </c>
      <c r="AE140" s="113">
        <v>15</v>
      </c>
      <c r="AF140" s="113">
        <v>18</v>
      </c>
      <c r="AG140" s="113">
        <v>30</v>
      </c>
      <c r="AH140" s="114">
        <v>15</v>
      </c>
      <c r="AI140" s="114">
        <v>16</v>
      </c>
      <c r="AJ140" s="114">
        <v>16</v>
      </c>
      <c r="AK140" s="114">
        <v>17</v>
      </c>
      <c r="AL140" s="113">
        <v>11</v>
      </c>
      <c r="AM140" s="113">
        <v>11</v>
      </c>
      <c r="AN140" s="114">
        <v>19</v>
      </c>
      <c r="AO140" s="114">
        <v>19</v>
      </c>
      <c r="AP140" s="113">
        <v>17</v>
      </c>
      <c r="AQ140" s="113">
        <v>16</v>
      </c>
      <c r="AR140" s="113">
        <v>19</v>
      </c>
      <c r="AS140" s="113">
        <v>17</v>
      </c>
      <c r="AT140" s="114">
        <v>35</v>
      </c>
      <c r="AU140" s="114">
        <v>39</v>
      </c>
      <c r="AV140" s="113">
        <v>12</v>
      </c>
      <c r="AW140" s="113">
        <v>12</v>
      </c>
      <c r="AX140" s="113">
        <v>11</v>
      </c>
      <c r="AY140" s="113">
        <v>9</v>
      </c>
      <c r="AZ140" s="114">
        <v>15</v>
      </c>
      <c r="BA140" s="114">
        <v>16</v>
      </c>
      <c r="BB140" s="113">
        <v>8</v>
      </c>
      <c r="BC140" s="113">
        <v>10</v>
      </c>
      <c r="BD140" s="113">
        <v>10</v>
      </c>
      <c r="BE140" s="113">
        <v>8</v>
      </c>
      <c r="BF140" s="113">
        <v>10</v>
      </c>
      <c r="BG140" s="113">
        <v>10</v>
      </c>
      <c r="BH140" s="113">
        <v>12</v>
      </c>
      <c r="BI140" s="114">
        <v>21</v>
      </c>
      <c r="BJ140" s="114">
        <v>25</v>
      </c>
      <c r="BK140" s="113">
        <v>15</v>
      </c>
      <c r="BL140" s="113">
        <v>10</v>
      </c>
      <c r="BM140" s="113">
        <v>12</v>
      </c>
      <c r="BN140" s="113">
        <v>12</v>
      </c>
      <c r="BO140" s="113">
        <v>16</v>
      </c>
      <c r="BP140" s="113">
        <v>8</v>
      </c>
      <c r="BQ140" s="113">
        <v>12</v>
      </c>
      <c r="BR140" s="113">
        <v>26</v>
      </c>
      <c r="BS140" s="113">
        <v>20</v>
      </c>
      <c r="BT140" s="113">
        <v>13</v>
      </c>
      <c r="BU140" s="113">
        <v>12</v>
      </c>
      <c r="BV140" s="113">
        <v>11</v>
      </c>
      <c r="BW140" s="113">
        <v>13</v>
      </c>
      <c r="BX140" s="113">
        <v>11</v>
      </c>
      <c r="BY140" s="113">
        <v>11</v>
      </c>
      <c r="BZ140" s="113">
        <v>12</v>
      </c>
      <c r="CA140" s="113">
        <v>12</v>
      </c>
      <c r="CB140" s="71" t="s">
        <v>0</v>
      </c>
      <c r="CC140" s="71" t="s">
        <v>0</v>
      </c>
      <c r="CD140" s="71" t="s">
        <v>0</v>
      </c>
      <c r="CE140" s="71" t="s">
        <v>0</v>
      </c>
      <c r="CF140" s="71" t="s">
        <v>0</v>
      </c>
      <c r="CG140" s="71" t="s">
        <v>0</v>
      </c>
      <c r="CH140" s="71" t="s">
        <v>0</v>
      </c>
      <c r="CI140" s="71" t="s">
        <v>0</v>
      </c>
      <c r="CJ140" s="71" t="s">
        <v>0</v>
      </c>
      <c r="CK140" s="71" t="s">
        <v>0</v>
      </c>
      <c r="CL140" s="71" t="s">
        <v>0</v>
      </c>
      <c r="CM140" s="71" t="s">
        <v>0</v>
      </c>
      <c r="CN140" s="71" t="s">
        <v>0</v>
      </c>
      <c r="CO140" s="71" t="s">
        <v>0</v>
      </c>
      <c r="CP140" s="71" t="s">
        <v>0</v>
      </c>
      <c r="CQ140" s="71" t="s">
        <v>0</v>
      </c>
      <c r="CR140" s="71" t="s">
        <v>0</v>
      </c>
      <c r="CS140" s="71" t="s">
        <v>0</v>
      </c>
      <c r="CT140" s="71" t="s">
        <v>0</v>
      </c>
      <c r="CU140" s="71" t="s">
        <v>0</v>
      </c>
      <c r="CV140" s="71" t="s">
        <v>0</v>
      </c>
      <c r="CW140" s="71" t="s">
        <v>0</v>
      </c>
      <c r="CX140" s="71" t="s">
        <v>0</v>
      </c>
      <c r="CY140" s="71" t="s">
        <v>0</v>
      </c>
      <c r="CZ140" s="71" t="s">
        <v>0</v>
      </c>
      <c r="DA140" s="71" t="s">
        <v>0</v>
      </c>
      <c r="DB140" s="71" t="s">
        <v>0</v>
      </c>
      <c r="DC140" s="71" t="s">
        <v>0</v>
      </c>
      <c r="DD140" s="71" t="s">
        <v>0</v>
      </c>
      <c r="DE140" s="71" t="s">
        <v>0</v>
      </c>
      <c r="DF140" s="71" t="s">
        <v>0</v>
      </c>
      <c r="DG140" s="71" t="s">
        <v>0</v>
      </c>
      <c r="DH140" s="71" t="s">
        <v>0</v>
      </c>
      <c r="DI140" s="71" t="s">
        <v>0</v>
      </c>
      <c r="DJ140" s="71" t="s">
        <v>0</v>
      </c>
      <c r="DK140" s="71" t="s">
        <v>0</v>
      </c>
      <c r="DL140" s="71" t="s">
        <v>0</v>
      </c>
      <c r="DM140" s="71" t="s">
        <v>0</v>
      </c>
      <c r="DN140" s="71" t="s">
        <v>0</v>
      </c>
      <c r="DO140" s="71" t="s">
        <v>0</v>
      </c>
      <c r="DP140" s="71" t="s">
        <v>0</v>
      </c>
      <c r="DQ140" s="71" t="s">
        <v>0</v>
      </c>
      <c r="DR140" s="71" t="s">
        <v>0</v>
      </c>
      <c r="DS140" s="71" t="s">
        <v>0</v>
      </c>
      <c r="DT140" s="144">
        <f>(2.71828^(-492.8857+59.0795*K140+7.224*L140))/(1+(2.71828^(-492.8857+59.0795*K140+7.224*L140)))</f>
        <v>1.0410177657657065E-45</v>
      </c>
      <c r="DU140" s="40">
        <f>COUNTIF($M140,"=13")+COUNTIF($N140,"=21")+COUNTIF($O140,"=14")+COUNTIF($P140,"=11")+COUNTIF($Q140,"=11")+COUNTIF($R140,"=14")+COUNTIF($S140,"=12")+COUNTIF($T140,"=12")+COUNTIF($U140,"=12")+COUNTIF($V140,"=13")+COUNTIF($W140,"=13")+COUNTIF($X140,"=16")</f>
        <v>9</v>
      </c>
      <c r="DV140" s="40">
        <f>COUNTIF($Y140,"=17")+COUNTIF($Z140,"=9")+COUNTIF($AA140,"=9")+COUNTIF($AB140,"=11")+COUNTIF($AC140,"=11")+COUNTIF($AD140,"=25")+COUNTIF($AE140,"=15")+COUNTIF($AF140,"=19")+COUNTIF($AG140,"=30")+COUNTIF($AH140,"=15")+COUNTIF($AI140,"=15")+COUNTIF($AJ140,"=16")+COUNTIF($AK140,"=17")</f>
        <v>10</v>
      </c>
      <c r="DW140" s="40">
        <f>COUNTIF($AL140,"=11")+COUNTIF($AM140,"=11")+COUNTIF($AN140,"=22")+COUNTIF($AO140,"=23")+COUNTIF($AP140,"=17")+COUNTIF($AQ140,"=14")+COUNTIF($AR140,"=19")+COUNTIF($AS140,"=17")+COUNTIF($AV140,"=12")+COUNTIF($AW140,"=12")</f>
        <v>7</v>
      </c>
      <c r="DX140" s="40">
        <f>COUNTIF($AX140,"=11")+COUNTIF($AY140,"=9")+COUNTIF($AZ140,"=15")+COUNTIF($BA140,"=16")+COUNTIF($BB140,"=8")+COUNTIF($BC140,"=10")+COUNTIF($BD140,"=10")+COUNTIF($BE140,"=8")+COUNTIF($BF140,"=10")+COUNTIF($BG140,"=10")</f>
        <v>10</v>
      </c>
      <c r="DY140" s="40">
        <f>COUNTIF($BH140,"=12")+COUNTIF($BI140,"=23")+COUNTIF($BJ140,"=23")+COUNTIF($BK140,"=15")+COUNTIF($BL140,"=10")+COUNTIF($BM140,"=12")+COUNTIF($BN140,"=12")+COUNTIF($BO140,"=16")+COUNTIF($BP140,"=8")+COUNTIF($BQ140,"=12")+COUNTIF($BR140,"=22")+COUNTIF($BS140,"=20")+COUNTIF($BT140,"=13")</f>
        <v>10</v>
      </c>
      <c r="DZ140" s="40">
        <f>COUNTIF($BU140,"=12")+COUNTIF($BV140,"=11")+COUNTIF($BW140,"=13")+COUNTIF($BX140,"=10")+COUNTIF($BY140,"=11")+COUNTIF($BZ140,"=12")+COUNTIF($CA140,"=12")</f>
        <v>6</v>
      </c>
      <c r="EA140" s="72" t="s">
        <v>175</v>
      </c>
      <c r="EB140" s="72" t="s">
        <v>527</v>
      </c>
      <c r="EC140" s="51"/>
      <c r="ED140" s="51"/>
    </row>
    <row r="141" spans="1:134" s="13" customFormat="1" ht="15.95" customHeight="1" x14ac:dyDescent="0.25">
      <c r="A141" s="20">
        <v>116582</v>
      </c>
      <c r="B141" s="2" t="s">
        <v>187</v>
      </c>
      <c r="C141" s="20" t="s">
        <v>530</v>
      </c>
      <c r="D141" s="119" t="s">
        <v>782</v>
      </c>
      <c r="E141" s="2" t="s">
        <v>10</v>
      </c>
      <c r="F141" s="20" t="s">
        <v>171</v>
      </c>
      <c r="G141" s="98">
        <v>43739</v>
      </c>
      <c r="H141" s="53">
        <v>0</v>
      </c>
      <c r="I141" s="2" t="s">
        <v>285</v>
      </c>
      <c r="J141" s="20" t="s">
        <v>284</v>
      </c>
      <c r="K141" s="123">
        <f>+COUNTIF($N141,"&lt;=21")+COUNTIF($AA141,"&lt;=9")+COUNTIF($AJ141,"&lt;=16")+COUNTIF($AN141,"&gt;=22")+COUNTIF($AP141,"&gt;=17")+COUNTIF($AQ141,"&lt;=14")+COUNTIF($AR141,"&gt;=19")+COUNTIF($BK141,"&lt;=15")+COUNTIF($BO141,"&gt;=16")+COUNTIF($BX141,"&lt;=10")</f>
        <v>5</v>
      </c>
      <c r="L141" s="124">
        <f>65-(+DU141+DV141+DW141+DX141+DY141+DZ141)</f>
        <v>13</v>
      </c>
      <c r="M141" s="113">
        <v>13</v>
      </c>
      <c r="N141" s="113">
        <v>24</v>
      </c>
      <c r="O141" s="113">
        <v>14</v>
      </c>
      <c r="P141" s="113">
        <v>11</v>
      </c>
      <c r="Q141" s="114">
        <v>11</v>
      </c>
      <c r="R141" s="114">
        <v>14</v>
      </c>
      <c r="S141" s="113">
        <v>12</v>
      </c>
      <c r="T141" s="113">
        <v>12</v>
      </c>
      <c r="U141" s="113">
        <v>12</v>
      </c>
      <c r="V141" s="113">
        <v>13</v>
      </c>
      <c r="W141" s="113">
        <v>13</v>
      </c>
      <c r="X141" s="113">
        <v>17</v>
      </c>
      <c r="Y141" s="113">
        <v>16</v>
      </c>
      <c r="Z141" s="114">
        <v>9</v>
      </c>
      <c r="AA141" s="114">
        <v>10</v>
      </c>
      <c r="AB141" s="113">
        <v>11</v>
      </c>
      <c r="AC141" s="113">
        <v>11</v>
      </c>
      <c r="AD141" s="113">
        <v>25</v>
      </c>
      <c r="AE141" s="113">
        <v>15</v>
      </c>
      <c r="AF141" s="113">
        <v>20</v>
      </c>
      <c r="AG141" s="113">
        <v>30</v>
      </c>
      <c r="AH141" s="114">
        <v>15</v>
      </c>
      <c r="AI141" s="114">
        <v>15</v>
      </c>
      <c r="AJ141" s="114">
        <v>16</v>
      </c>
      <c r="AK141" s="114">
        <v>17</v>
      </c>
      <c r="AL141" s="113">
        <v>11</v>
      </c>
      <c r="AM141" s="113">
        <v>11</v>
      </c>
      <c r="AN141" s="114">
        <v>19</v>
      </c>
      <c r="AO141" s="114">
        <v>23</v>
      </c>
      <c r="AP141" s="113">
        <v>16</v>
      </c>
      <c r="AQ141" s="113">
        <v>14</v>
      </c>
      <c r="AR141" s="113">
        <v>19</v>
      </c>
      <c r="AS141" s="113">
        <v>16</v>
      </c>
      <c r="AT141" s="114">
        <v>36</v>
      </c>
      <c r="AU141" s="114">
        <v>37</v>
      </c>
      <c r="AV141" s="113">
        <v>12</v>
      </c>
      <c r="AW141" s="113">
        <v>12</v>
      </c>
      <c r="AX141" s="113">
        <v>11</v>
      </c>
      <c r="AY141" s="113">
        <v>9</v>
      </c>
      <c r="AZ141" s="114">
        <v>15</v>
      </c>
      <c r="BA141" s="114">
        <v>16</v>
      </c>
      <c r="BB141" s="113">
        <v>8</v>
      </c>
      <c r="BC141" s="113">
        <v>12</v>
      </c>
      <c r="BD141" s="113">
        <v>10</v>
      </c>
      <c r="BE141" s="113">
        <v>8</v>
      </c>
      <c r="BF141" s="113">
        <v>10</v>
      </c>
      <c r="BG141" s="113">
        <v>10</v>
      </c>
      <c r="BH141" s="113">
        <v>12</v>
      </c>
      <c r="BI141" s="114">
        <v>23</v>
      </c>
      <c r="BJ141" s="114">
        <v>23</v>
      </c>
      <c r="BK141" s="113">
        <v>16</v>
      </c>
      <c r="BL141" s="113">
        <v>10</v>
      </c>
      <c r="BM141" s="113">
        <v>12</v>
      </c>
      <c r="BN141" s="113">
        <v>12</v>
      </c>
      <c r="BO141" s="113">
        <v>16</v>
      </c>
      <c r="BP141" s="113">
        <v>8</v>
      </c>
      <c r="BQ141" s="113">
        <v>12</v>
      </c>
      <c r="BR141" s="113">
        <v>23</v>
      </c>
      <c r="BS141" s="113">
        <v>19</v>
      </c>
      <c r="BT141" s="113">
        <v>13</v>
      </c>
      <c r="BU141" s="113">
        <v>12</v>
      </c>
      <c r="BV141" s="113">
        <v>11</v>
      </c>
      <c r="BW141" s="113">
        <v>13</v>
      </c>
      <c r="BX141" s="113">
        <v>9</v>
      </c>
      <c r="BY141" s="113">
        <v>11</v>
      </c>
      <c r="BZ141" s="113">
        <v>12</v>
      </c>
      <c r="CA141" s="113">
        <v>12</v>
      </c>
      <c r="CB141" s="71">
        <v>33</v>
      </c>
      <c r="CC141" s="71">
        <v>15</v>
      </c>
      <c r="CD141" s="71">
        <v>9</v>
      </c>
      <c r="CE141" s="71">
        <v>16</v>
      </c>
      <c r="CF141" s="71">
        <v>12</v>
      </c>
      <c r="CG141" s="71">
        <v>25</v>
      </c>
      <c r="CH141" s="71">
        <v>26</v>
      </c>
      <c r="CI141" s="71">
        <v>19</v>
      </c>
      <c r="CJ141" s="71">
        <v>12</v>
      </c>
      <c r="CK141" s="71">
        <v>11</v>
      </c>
      <c r="CL141" s="71">
        <v>14</v>
      </c>
      <c r="CM141" s="71">
        <v>12</v>
      </c>
      <c r="CN141" s="71">
        <v>10</v>
      </c>
      <c r="CO141" s="71">
        <v>9</v>
      </c>
      <c r="CP141" s="71">
        <v>12</v>
      </c>
      <c r="CQ141" s="71">
        <v>12</v>
      </c>
      <c r="CR141" s="71">
        <v>10</v>
      </c>
      <c r="CS141" s="71">
        <v>11</v>
      </c>
      <c r="CT141" s="71">
        <v>11</v>
      </c>
      <c r="CU141" s="71">
        <v>30</v>
      </c>
      <c r="CV141" s="71">
        <v>12</v>
      </c>
      <c r="CW141" s="71">
        <v>13</v>
      </c>
      <c r="CX141" s="71">
        <v>23</v>
      </c>
      <c r="CY141" s="71">
        <v>14</v>
      </c>
      <c r="CZ141" s="71">
        <v>11</v>
      </c>
      <c r="DA141" s="71">
        <v>10</v>
      </c>
      <c r="DB141" s="71">
        <v>20</v>
      </c>
      <c r="DC141" s="71">
        <v>15</v>
      </c>
      <c r="DD141" s="71">
        <v>18</v>
      </c>
      <c r="DE141" s="71">
        <v>12</v>
      </c>
      <c r="DF141" s="71">
        <v>24</v>
      </c>
      <c r="DG141" s="71">
        <v>17</v>
      </c>
      <c r="DH141" s="71">
        <v>12</v>
      </c>
      <c r="DI141" s="71">
        <v>15</v>
      </c>
      <c r="DJ141" s="71">
        <v>24</v>
      </c>
      <c r="DK141" s="71">
        <v>12</v>
      </c>
      <c r="DL141" s="71">
        <v>23</v>
      </c>
      <c r="DM141" s="71">
        <v>18</v>
      </c>
      <c r="DN141" s="71">
        <v>11</v>
      </c>
      <c r="DO141" s="71">
        <v>14</v>
      </c>
      <c r="DP141" s="71">
        <v>18</v>
      </c>
      <c r="DQ141" s="71">
        <v>9</v>
      </c>
      <c r="DR141" s="71">
        <v>12</v>
      </c>
      <c r="DS141" s="71">
        <v>11</v>
      </c>
      <c r="DT141" s="144">
        <f>(2.71828^(-492.8857+59.0795*K141+7.224*L141))/(1+(2.71828^(-492.8857+59.0795*K141+7.224*L141)))</f>
        <v>1.0410177657657065E-45</v>
      </c>
      <c r="DU141" s="40">
        <f>COUNTIF($M141,"=13")+COUNTIF($N141,"=21")+COUNTIF($O141,"=14")+COUNTIF($P141,"=11")+COUNTIF($Q141,"=11")+COUNTIF($R141,"=14")+COUNTIF($S141,"=12")+COUNTIF($T141,"=12")+COUNTIF($U141,"=12")+COUNTIF($V141,"=13")+COUNTIF($W141,"=13")+COUNTIF($X141,"=16")</f>
        <v>10</v>
      </c>
      <c r="DV141" s="40">
        <f>COUNTIF($Y141,"=17")+COUNTIF($Z141,"=9")+COUNTIF($AA141,"=9")+COUNTIF($AB141,"=11")+COUNTIF($AC141,"=11")+COUNTIF($AD141,"=25")+COUNTIF($AE141,"=15")+COUNTIF($AF141,"=19")+COUNTIF($AG141,"=30")+COUNTIF($AH141,"=15")+COUNTIF($AI141,"=15")+COUNTIF($AJ141,"=16")+COUNTIF($AK141,"=17")</f>
        <v>10</v>
      </c>
      <c r="DW141" s="40">
        <f>COUNTIF($AL141,"=11")+COUNTIF($AM141,"=11")+COUNTIF($AN141,"=22")+COUNTIF($AO141,"=23")+COUNTIF($AP141,"=17")+COUNTIF($AQ141,"=14")+COUNTIF($AR141,"=19")+COUNTIF($AS141,"=17")+COUNTIF($AV141,"=12")+COUNTIF($AW141,"=12")</f>
        <v>7</v>
      </c>
      <c r="DX141" s="40">
        <f>COUNTIF($AX141,"=11")+COUNTIF($AY141,"=9")+COUNTIF($AZ141,"=15")+COUNTIF($BA141,"=16")+COUNTIF($BB141,"=8")+COUNTIF($BC141,"=10")+COUNTIF($BD141,"=10")+COUNTIF($BE141,"=8")+COUNTIF($BF141,"=10")+COUNTIF($BG141,"=10")</f>
        <v>9</v>
      </c>
      <c r="DY141" s="40">
        <f>COUNTIF($BH141,"=12")+COUNTIF($BI141,"=23")+COUNTIF($BJ141,"=23")+COUNTIF($BK141,"=15")+COUNTIF($BL141,"=10")+COUNTIF($BM141,"=12")+COUNTIF($BN141,"=12")+COUNTIF($BO141,"=16")+COUNTIF($BP141,"=8")+COUNTIF($BQ141,"=12")+COUNTIF($BR141,"=22")+COUNTIF($BS141,"=20")+COUNTIF($BT141,"=13")</f>
        <v>10</v>
      </c>
      <c r="DZ141" s="40">
        <f>COUNTIF($BU141,"=12")+COUNTIF($BV141,"=11")+COUNTIF($BW141,"=13")+COUNTIF($BX141,"=10")+COUNTIF($BY141,"=11")+COUNTIF($BZ141,"=12")+COUNTIF($CA141,"=12")</f>
        <v>6</v>
      </c>
      <c r="EA141" s="2" t="s">
        <v>0</v>
      </c>
      <c r="EB141" s="20" t="s">
        <v>531</v>
      </c>
      <c r="EC141" s="51"/>
      <c r="ED141" s="33"/>
    </row>
    <row r="142" spans="1:134" s="13" customFormat="1" ht="15.95" customHeight="1" x14ac:dyDescent="0.25">
      <c r="A142" s="20">
        <v>158415</v>
      </c>
      <c r="B142" s="52" t="s">
        <v>71</v>
      </c>
      <c r="C142" s="20" t="s">
        <v>535</v>
      </c>
      <c r="D142" s="116" t="s">
        <v>61</v>
      </c>
      <c r="E142" s="20" t="s">
        <v>10</v>
      </c>
      <c r="F142" s="20" t="s">
        <v>151</v>
      </c>
      <c r="G142" s="98">
        <v>43739</v>
      </c>
      <c r="H142" s="53">
        <v>0</v>
      </c>
      <c r="I142" s="2" t="s">
        <v>285</v>
      </c>
      <c r="J142" s="20" t="s">
        <v>284</v>
      </c>
      <c r="K142" s="123">
        <f>+COUNTIF($N142,"&lt;=21")+COUNTIF($AA142,"&lt;=9")+COUNTIF($AJ142,"&lt;=16")+COUNTIF($AN142,"&gt;=22")+COUNTIF($AP142,"&gt;=17")+COUNTIF($AQ142,"&lt;=14")+COUNTIF($AR142,"&gt;=19")+COUNTIF($BK142,"&lt;=15")+COUNTIF($BO142,"&gt;=16")+COUNTIF($BX142,"&lt;=10")</f>
        <v>5</v>
      </c>
      <c r="L142" s="124">
        <f>65-(+DU142+DV142+DW142+DX142+DY142+DZ142)</f>
        <v>13</v>
      </c>
      <c r="M142" s="113">
        <v>13</v>
      </c>
      <c r="N142" s="113">
        <v>24</v>
      </c>
      <c r="O142" s="113">
        <v>14</v>
      </c>
      <c r="P142" s="113">
        <v>10</v>
      </c>
      <c r="Q142" s="114">
        <v>11</v>
      </c>
      <c r="R142" s="114">
        <v>13</v>
      </c>
      <c r="S142" s="113">
        <v>12</v>
      </c>
      <c r="T142" s="113">
        <v>12</v>
      </c>
      <c r="U142" s="113">
        <v>12</v>
      </c>
      <c r="V142" s="113">
        <v>13</v>
      </c>
      <c r="W142" s="113">
        <v>14</v>
      </c>
      <c r="X142" s="113">
        <v>16</v>
      </c>
      <c r="Y142" s="113">
        <v>18</v>
      </c>
      <c r="Z142" s="114">
        <v>9</v>
      </c>
      <c r="AA142" s="114">
        <v>10</v>
      </c>
      <c r="AB142" s="113">
        <v>11</v>
      </c>
      <c r="AC142" s="113">
        <v>11</v>
      </c>
      <c r="AD142" s="113">
        <v>25</v>
      </c>
      <c r="AE142" s="113">
        <v>15</v>
      </c>
      <c r="AF142" s="113">
        <v>18</v>
      </c>
      <c r="AG142" s="113">
        <v>30</v>
      </c>
      <c r="AH142" s="114">
        <v>15</v>
      </c>
      <c r="AI142" s="114">
        <v>16</v>
      </c>
      <c r="AJ142" s="121">
        <v>16</v>
      </c>
      <c r="AK142" s="114">
        <v>17</v>
      </c>
      <c r="AL142" s="113">
        <v>10</v>
      </c>
      <c r="AM142" s="113">
        <v>11</v>
      </c>
      <c r="AN142" s="114">
        <v>19</v>
      </c>
      <c r="AO142" s="114">
        <v>23</v>
      </c>
      <c r="AP142" s="113">
        <v>17</v>
      </c>
      <c r="AQ142" s="113">
        <v>16</v>
      </c>
      <c r="AR142" s="113">
        <v>19</v>
      </c>
      <c r="AS142" s="113">
        <v>17</v>
      </c>
      <c r="AT142" s="114">
        <v>35</v>
      </c>
      <c r="AU142" s="114">
        <v>39</v>
      </c>
      <c r="AV142" s="113">
        <v>12</v>
      </c>
      <c r="AW142" s="113">
        <v>12</v>
      </c>
      <c r="AX142" s="113">
        <v>11</v>
      </c>
      <c r="AY142" s="113">
        <v>9</v>
      </c>
      <c r="AZ142" s="114">
        <v>15</v>
      </c>
      <c r="BA142" s="114">
        <v>16</v>
      </c>
      <c r="BB142" s="113">
        <v>8</v>
      </c>
      <c r="BC142" s="113">
        <v>10</v>
      </c>
      <c r="BD142" s="113">
        <v>10</v>
      </c>
      <c r="BE142" s="113">
        <v>8</v>
      </c>
      <c r="BF142" s="113">
        <v>10</v>
      </c>
      <c r="BG142" s="113">
        <v>10</v>
      </c>
      <c r="BH142" s="113">
        <v>12</v>
      </c>
      <c r="BI142" s="114">
        <v>23</v>
      </c>
      <c r="BJ142" s="114">
        <v>23</v>
      </c>
      <c r="BK142" s="113">
        <v>16</v>
      </c>
      <c r="BL142" s="113">
        <v>10</v>
      </c>
      <c r="BM142" s="113">
        <v>12</v>
      </c>
      <c r="BN142" s="113">
        <v>12</v>
      </c>
      <c r="BO142" s="113">
        <v>16</v>
      </c>
      <c r="BP142" s="113">
        <v>8</v>
      </c>
      <c r="BQ142" s="113">
        <v>12</v>
      </c>
      <c r="BR142" s="113">
        <v>25</v>
      </c>
      <c r="BS142" s="113">
        <v>20</v>
      </c>
      <c r="BT142" s="113">
        <v>13</v>
      </c>
      <c r="BU142" s="113">
        <v>12</v>
      </c>
      <c r="BV142" s="113">
        <v>11</v>
      </c>
      <c r="BW142" s="113">
        <v>13</v>
      </c>
      <c r="BX142" s="113">
        <v>10</v>
      </c>
      <c r="BY142" s="113">
        <v>11</v>
      </c>
      <c r="BZ142" s="113">
        <v>12</v>
      </c>
      <c r="CA142" s="113">
        <v>12</v>
      </c>
      <c r="CB142" s="71">
        <v>35</v>
      </c>
      <c r="CC142" s="71">
        <v>15</v>
      </c>
      <c r="CD142" s="71">
        <v>9</v>
      </c>
      <c r="CE142" s="71">
        <v>16</v>
      </c>
      <c r="CF142" s="71">
        <v>12</v>
      </c>
      <c r="CG142" s="71">
        <v>24</v>
      </c>
      <c r="CH142" s="71">
        <v>26</v>
      </c>
      <c r="CI142" s="71">
        <v>19</v>
      </c>
      <c r="CJ142" s="71">
        <v>12</v>
      </c>
      <c r="CK142" s="71">
        <v>11</v>
      </c>
      <c r="CL142" s="71">
        <v>12</v>
      </c>
      <c r="CM142" s="71">
        <v>12</v>
      </c>
      <c r="CN142" s="71">
        <v>11</v>
      </c>
      <c r="CO142" s="71">
        <v>9</v>
      </c>
      <c r="CP142" s="71">
        <v>13</v>
      </c>
      <c r="CQ142" s="71">
        <v>12</v>
      </c>
      <c r="CR142" s="71">
        <v>10</v>
      </c>
      <c r="CS142" s="71">
        <v>11</v>
      </c>
      <c r="CT142" s="71">
        <v>11</v>
      </c>
      <c r="CU142" s="71">
        <v>30</v>
      </c>
      <c r="CV142" s="71">
        <v>11</v>
      </c>
      <c r="CW142" s="71">
        <v>13</v>
      </c>
      <c r="CX142" s="71">
        <v>24</v>
      </c>
      <c r="CY142" s="71">
        <v>13</v>
      </c>
      <c r="CZ142" s="71">
        <v>10</v>
      </c>
      <c r="DA142" s="71">
        <v>10</v>
      </c>
      <c r="DB142" s="71">
        <v>20</v>
      </c>
      <c r="DC142" s="71">
        <v>15</v>
      </c>
      <c r="DD142" s="71">
        <v>19</v>
      </c>
      <c r="DE142" s="71">
        <v>13</v>
      </c>
      <c r="DF142" s="71">
        <v>24</v>
      </c>
      <c r="DG142" s="71">
        <v>17</v>
      </c>
      <c r="DH142" s="71">
        <v>13</v>
      </c>
      <c r="DI142" s="71">
        <v>15</v>
      </c>
      <c r="DJ142" s="71">
        <v>24</v>
      </c>
      <c r="DK142" s="71">
        <v>12</v>
      </c>
      <c r="DL142" s="71">
        <v>24</v>
      </c>
      <c r="DM142" s="71">
        <v>18</v>
      </c>
      <c r="DN142" s="71">
        <v>10</v>
      </c>
      <c r="DO142" s="71">
        <v>14</v>
      </c>
      <c r="DP142" s="71">
        <v>17</v>
      </c>
      <c r="DQ142" s="71">
        <v>9</v>
      </c>
      <c r="DR142" s="71">
        <v>12</v>
      </c>
      <c r="DS142" s="71">
        <v>11</v>
      </c>
      <c r="DT142" s="144">
        <f>(2.71828^(-492.8857+59.0795*K142+7.224*L142))/(1+(2.71828^(-492.8857+59.0795*K142+7.224*L142)))</f>
        <v>1.0410177657657065E-45</v>
      </c>
      <c r="DU142" s="40">
        <f>COUNTIF($M142,"=13")+COUNTIF($N142,"=21")+COUNTIF($O142,"=14")+COUNTIF($P142,"=11")+COUNTIF($Q142,"=11")+COUNTIF($R142,"=14")+COUNTIF($S142,"=12")+COUNTIF($T142,"=12")+COUNTIF($U142,"=12")+COUNTIF($V142,"=13")+COUNTIF($W142,"=13")+COUNTIF($X142,"=16")</f>
        <v>8</v>
      </c>
      <c r="DV142" s="40">
        <f>COUNTIF($Y142,"=17")+COUNTIF($Z142,"=9")+COUNTIF($AA142,"=9")+COUNTIF($AB142,"=11")+COUNTIF($AC142,"=11")+COUNTIF($AD142,"=25")+COUNTIF($AE142,"=15")+COUNTIF($AF142,"=19")+COUNTIF($AG142,"=30")+COUNTIF($AH142,"=15")+COUNTIF($AI142,"=15")+COUNTIF($AJ142,"=16")+COUNTIF($AK142,"=17")</f>
        <v>9</v>
      </c>
      <c r="DW142" s="40">
        <f>COUNTIF($AL142,"=11")+COUNTIF($AM142,"=11")+COUNTIF($AN142,"=22")+COUNTIF($AO142,"=23")+COUNTIF($AP142,"=17")+COUNTIF($AQ142,"=14")+COUNTIF($AR142,"=19")+COUNTIF($AS142,"=17")+COUNTIF($AV142,"=12")+COUNTIF($AW142,"=12")</f>
        <v>7</v>
      </c>
      <c r="DX142" s="40">
        <f>COUNTIF($AX142,"=11")+COUNTIF($AY142,"=9")+COUNTIF($AZ142,"=15")+COUNTIF($BA142,"=16")+COUNTIF($BB142,"=8")+COUNTIF($BC142,"=10")+COUNTIF($BD142,"=10")+COUNTIF($BE142,"=8")+COUNTIF($BF142,"=10")+COUNTIF($BG142,"=10")</f>
        <v>10</v>
      </c>
      <c r="DY142" s="40">
        <f>COUNTIF($BH142,"=12")+COUNTIF($BI142,"=23")+COUNTIF($BJ142,"=23")+COUNTIF($BK142,"=15")+COUNTIF($BL142,"=10")+COUNTIF($BM142,"=12")+COUNTIF($BN142,"=12")+COUNTIF($BO142,"=16")+COUNTIF($BP142,"=8")+COUNTIF($BQ142,"=12")+COUNTIF($BR142,"=22")+COUNTIF($BS142,"=20")+COUNTIF($BT142,"=13")</f>
        <v>11</v>
      </c>
      <c r="DZ142" s="40">
        <f>COUNTIF($BU142,"=12")+COUNTIF($BV142,"=11")+COUNTIF($BW142,"=13")+COUNTIF($BX142,"=10")+COUNTIF($BY142,"=11")+COUNTIF($BZ142,"=12")+COUNTIF($CA142,"=12")</f>
        <v>7</v>
      </c>
      <c r="EA142" s="2" t="s">
        <v>71</v>
      </c>
      <c r="EB142" s="20" t="s">
        <v>536</v>
      </c>
      <c r="EC142" s="51"/>
      <c r="ED142" s="33"/>
    </row>
    <row r="143" spans="1:134" s="13" customFormat="1" ht="15.95" customHeight="1" x14ac:dyDescent="0.25">
      <c r="A143" s="20">
        <v>237680</v>
      </c>
      <c r="B143" s="52" t="s">
        <v>176</v>
      </c>
      <c r="C143" s="20" t="s">
        <v>543</v>
      </c>
      <c r="D143" s="116" t="s">
        <v>731</v>
      </c>
      <c r="E143" s="20" t="s">
        <v>711</v>
      </c>
      <c r="F143" s="20" t="s">
        <v>171</v>
      </c>
      <c r="G143" s="98">
        <v>43739</v>
      </c>
      <c r="H143" s="53">
        <v>0</v>
      </c>
      <c r="I143" s="2" t="s">
        <v>285</v>
      </c>
      <c r="J143" s="20" t="s">
        <v>284</v>
      </c>
      <c r="K143" s="123">
        <f>+COUNTIF($N143,"&lt;=21")+COUNTIF($AA143,"&lt;=9")+COUNTIF($AJ143,"&lt;=16")+COUNTIF($AN143,"&gt;=22")+COUNTIF($AP143,"&gt;=17")+COUNTIF($AQ143,"&lt;=14")+COUNTIF($AR143,"&gt;=19")+COUNTIF($BK143,"&lt;=15")+COUNTIF($BO143,"&gt;=16")+COUNTIF($BX143,"&lt;=10")</f>
        <v>5</v>
      </c>
      <c r="L143" s="124">
        <f>65-(+DU143+DV143+DW143+DX143+DY143+DZ143)</f>
        <v>13</v>
      </c>
      <c r="M143" s="113">
        <v>13</v>
      </c>
      <c r="N143" s="113">
        <v>24</v>
      </c>
      <c r="O143" s="113">
        <v>14</v>
      </c>
      <c r="P143" s="113">
        <v>11</v>
      </c>
      <c r="Q143" s="114">
        <v>11</v>
      </c>
      <c r="R143" s="114">
        <v>14</v>
      </c>
      <c r="S143" s="113">
        <v>12</v>
      </c>
      <c r="T143" s="113">
        <v>12</v>
      </c>
      <c r="U143" s="113">
        <v>12</v>
      </c>
      <c r="V143" s="113">
        <v>13</v>
      </c>
      <c r="W143" s="113">
        <v>13</v>
      </c>
      <c r="X143" s="113">
        <v>17</v>
      </c>
      <c r="Y143" s="113">
        <v>16</v>
      </c>
      <c r="Z143" s="114">
        <v>9</v>
      </c>
      <c r="AA143" s="114">
        <v>10</v>
      </c>
      <c r="AB143" s="113">
        <v>11</v>
      </c>
      <c r="AC143" s="113">
        <v>11</v>
      </c>
      <c r="AD143" s="113">
        <v>25</v>
      </c>
      <c r="AE143" s="113">
        <v>15</v>
      </c>
      <c r="AF143" s="113">
        <v>20</v>
      </c>
      <c r="AG143" s="113">
        <v>30</v>
      </c>
      <c r="AH143" s="114">
        <v>15</v>
      </c>
      <c r="AI143" s="114">
        <v>15</v>
      </c>
      <c r="AJ143" s="114">
        <v>16</v>
      </c>
      <c r="AK143" s="114">
        <v>17</v>
      </c>
      <c r="AL143" s="113">
        <v>11</v>
      </c>
      <c r="AM143" s="113">
        <v>11</v>
      </c>
      <c r="AN143" s="114">
        <v>19</v>
      </c>
      <c r="AO143" s="114">
        <v>23</v>
      </c>
      <c r="AP143" s="113">
        <v>16</v>
      </c>
      <c r="AQ143" s="113">
        <v>14</v>
      </c>
      <c r="AR143" s="113">
        <v>19</v>
      </c>
      <c r="AS143" s="113">
        <v>16</v>
      </c>
      <c r="AT143" s="114">
        <v>36</v>
      </c>
      <c r="AU143" s="114">
        <v>37</v>
      </c>
      <c r="AV143" s="113">
        <v>12</v>
      </c>
      <c r="AW143" s="113">
        <v>12</v>
      </c>
      <c r="AX143" s="113">
        <v>11</v>
      </c>
      <c r="AY143" s="113">
        <v>9</v>
      </c>
      <c r="AZ143" s="114">
        <v>15</v>
      </c>
      <c r="BA143" s="114">
        <v>16</v>
      </c>
      <c r="BB143" s="113">
        <v>8</v>
      </c>
      <c r="BC143" s="113">
        <v>12</v>
      </c>
      <c r="BD143" s="113">
        <v>10</v>
      </c>
      <c r="BE143" s="113">
        <v>8</v>
      </c>
      <c r="BF143" s="113">
        <v>10</v>
      </c>
      <c r="BG143" s="113">
        <v>10</v>
      </c>
      <c r="BH143" s="113">
        <v>12</v>
      </c>
      <c r="BI143" s="114">
        <v>23</v>
      </c>
      <c r="BJ143" s="114">
        <v>23</v>
      </c>
      <c r="BK143" s="113">
        <v>16</v>
      </c>
      <c r="BL143" s="113">
        <v>10</v>
      </c>
      <c r="BM143" s="113">
        <v>12</v>
      </c>
      <c r="BN143" s="113">
        <v>12</v>
      </c>
      <c r="BO143" s="113">
        <v>16</v>
      </c>
      <c r="BP143" s="113">
        <v>8</v>
      </c>
      <c r="BQ143" s="113">
        <v>12</v>
      </c>
      <c r="BR143" s="113">
        <v>23</v>
      </c>
      <c r="BS143" s="113">
        <v>17</v>
      </c>
      <c r="BT143" s="113">
        <v>13</v>
      </c>
      <c r="BU143" s="113">
        <v>12</v>
      </c>
      <c r="BV143" s="113">
        <v>11</v>
      </c>
      <c r="BW143" s="113">
        <v>13</v>
      </c>
      <c r="BX143" s="113">
        <v>9</v>
      </c>
      <c r="BY143" s="113">
        <v>11</v>
      </c>
      <c r="BZ143" s="113">
        <v>12</v>
      </c>
      <c r="CA143" s="113">
        <v>12</v>
      </c>
      <c r="CB143" s="71">
        <v>33</v>
      </c>
      <c r="CC143" s="71">
        <v>15</v>
      </c>
      <c r="CD143" s="71">
        <v>9</v>
      </c>
      <c r="CE143" s="71">
        <v>16</v>
      </c>
      <c r="CF143" s="71">
        <v>12</v>
      </c>
      <c r="CG143" s="71">
        <v>25</v>
      </c>
      <c r="CH143" s="71">
        <v>26</v>
      </c>
      <c r="CI143" s="71">
        <v>19</v>
      </c>
      <c r="CJ143" s="71">
        <v>12</v>
      </c>
      <c r="CK143" s="71">
        <v>10</v>
      </c>
      <c r="CL143" s="71">
        <v>13</v>
      </c>
      <c r="CM143" s="71">
        <v>12</v>
      </c>
      <c r="CN143" s="71">
        <v>11</v>
      </c>
      <c r="CO143" s="71">
        <v>9</v>
      </c>
      <c r="CP143" s="71">
        <v>12</v>
      </c>
      <c r="CQ143" s="71">
        <v>12</v>
      </c>
      <c r="CR143" s="71">
        <v>10</v>
      </c>
      <c r="CS143" s="71">
        <v>11</v>
      </c>
      <c r="CT143" s="71">
        <v>11</v>
      </c>
      <c r="CU143" s="71">
        <v>30</v>
      </c>
      <c r="CV143" s="71">
        <v>12</v>
      </c>
      <c r="CW143" s="71">
        <v>13</v>
      </c>
      <c r="CX143" s="71">
        <v>23</v>
      </c>
      <c r="CY143" s="71">
        <v>14</v>
      </c>
      <c r="CZ143" s="71">
        <v>11</v>
      </c>
      <c r="DA143" s="71">
        <v>10</v>
      </c>
      <c r="DB143" s="71">
        <v>20</v>
      </c>
      <c r="DC143" s="71">
        <v>15</v>
      </c>
      <c r="DD143" s="71">
        <v>18</v>
      </c>
      <c r="DE143" s="71">
        <v>12</v>
      </c>
      <c r="DF143" s="71">
        <v>24</v>
      </c>
      <c r="DG143" s="71">
        <v>17</v>
      </c>
      <c r="DH143" s="71">
        <v>12</v>
      </c>
      <c r="DI143" s="71">
        <v>15</v>
      </c>
      <c r="DJ143" s="71">
        <v>24</v>
      </c>
      <c r="DK143" s="71">
        <v>12</v>
      </c>
      <c r="DL143" s="71">
        <v>23</v>
      </c>
      <c r="DM143" s="71">
        <v>18</v>
      </c>
      <c r="DN143" s="71">
        <v>11</v>
      </c>
      <c r="DO143" s="71">
        <v>14</v>
      </c>
      <c r="DP143" s="71">
        <v>18</v>
      </c>
      <c r="DQ143" s="71">
        <v>9</v>
      </c>
      <c r="DR143" s="71">
        <v>12</v>
      </c>
      <c r="DS143" s="71">
        <v>11</v>
      </c>
      <c r="DT143" s="144">
        <f>(2.71828^(-492.8857+59.0795*K143+7.224*L143))/(1+(2.71828^(-492.8857+59.0795*K143+7.224*L143)))</f>
        <v>1.0410177657657065E-45</v>
      </c>
      <c r="DU143" s="40">
        <f>COUNTIF($M143,"=13")+COUNTIF($N143,"=21")+COUNTIF($O143,"=14")+COUNTIF($P143,"=11")+COUNTIF($Q143,"=11")+COUNTIF($R143,"=14")+COUNTIF($S143,"=12")+COUNTIF($T143,"=12")+COUNTIF($U143,"=12")+COUNTIF($V143,"=13")+COUNTIF($W143,"=13")+COUNTIF($X143,"=16")</f>
        <v>10</v>
      </c>
      <c r="DV143" s="40">
        <f>COUNTIF($Y143,"=17")+COUNTIF($Z143,"=9")+COUNTIF($AA143,"=9")+COUNTIF($AB143,"=11")+COUNTIF($AC143,"=11")+COUNTIF($AD143,"=25")+COUNTIF($AE143,"=15")+COUNTIF($AF143,"=19")+COUNTIF($AG143,"=30")+COUNTIF($AH143,"=15")+COUNTIF($AI143,"=15")+COUNTIF($AJ143,"=16")+COUNTIF($AK143,"=17")</f>
        <v>10</v>
      </c>
      <c r="DW143" s="40">
        <f>COUNTIF($AL143,"=11")+COUNTIF($AM143,"=11")+COUNTIF($AN143,"=22")+COUNTIF($AO143,"=23")+COUNTIF($AP143,"=17")+COUNTIF($AQ143,"=14")+COUNTIF($AR143,"=19")+COUNTIF($AS143,"=17")+COUNTIF($AV143,"=12")+COUNTIF($AW143,"=12")</f>
        <v>7</v>
      </c>
      <c r="DX143" s="40">
        <f>COUNTIF($AX143,"=11")+COUNTIF($AY143,"=9")+COUNTIF($AZ143,"=15")+COUNTIF($BA143,"=16")+COUNTIF($BB143,"=8")+COUNTIF($BC143,"=10")+COUNTIF($BD143,"=10")+COUNTIF($BE143,"=8")+COUNTIF($BF143,"=10")+COUNTIF($BG143,"=10")</f>
        <v>9</v>
      </c>
      <c r="DY143" s="40">
        <f>COUNTIF($BH143,"=12")+COUNTIF($BI143,"=23")+COUNTIF($BJ143,"=23")+COUNTIF($BK143,"=15")+COUNTIF($BL143,"=10")+COUNTIF($BM143,"=12")+COUNTIF($BN143,"=12")+COUNTIF($BO143,"=16")+COUNTIF($BP143,"=8")+COUNTIF($BQ143,"=12")+COUNTIF($BR143,"=22")+COUNTIF($BS143,"=20")+COUNTIF($BT143,"=13")</f>
        <v>10</v>
      </c>
      <c r="DZ143" s="40">
        <f>COUNTIF($BU143,"=12")+COUNTIF($BV143,"=11")+COUNTIF($BW143,"=13")+COUNTIF($BX143,"=10")+COUNTIF($BY143,"=11")+COUNTIF($BZ143,"=12")+COUNTIF($CA143,"=12")</f>
        <v>6</v>
      </c>
      <c r="EA143" s="2" t="s">
        <v>0</v>
      </c>
      <c r="EB143" s="20" t="s">
        <v>544</v>
      </c>
      <c r="EC143" s="51"/>
      <c r="ED143" s="33"/>
    </row>
    <row r="144" spans="1:134" s="13" customFormat="1" ht="15.95" customHeight="1" x14ac:dyDescent="0.25">
      <c r="A144" s="72">
        <v>366006</v>
      </c>
      <c r="B144" s="35" t="s">
        <v>112</v>
      </c>
      <c r="C144" s="72" t="s">
        <v>550</v>
      </c>
      <c r="D144" s="116" t="s">
        <v>60</v>
      </c>
      <c r="E144" s="26" t="s">
        <v>111</v>
      </c>
      <c r="F144" s="26" t="s">
        <v>165</v>
      </c>
      <c r="G144" s="98">
        <v>43739</v>
      </c>
      <c r="H144" s="53">
        <v>0</v>
      </c>
      <c r="I144" s="20" t="s">
        <v>286</v>
      </c>
      <c r="J144" s="20" t="s">
        <v>284</v>
      </c>
      <c r="K144" s="123">
        <f>+COUNTIF($N144,"&lt;=21")+COUNTIF($AA144,"&lt;=9")+COUNTIF($AJ144,"&lt;=16")+COUNTIF($AN144,"&gt;=22")+COUNTIF($AP144,"&gt;=17")+COUNTIF($AQ144,"&lt;=14")+COUNTIF($AR144,"&gt;=19")+COUNTIF($BK144,"&lt;=15")+COUNTIF($BO144,"&gt;=16")+COUNTIF($BX144,"&lt;=10")</f>
        <v>5</v>
      </c>
      <c r="L144" s="124">
        <f>65-(+DU144+DV144+DW144+DX144+DY144+DZ144)</f>
        <v>13</v>
      </c>
      <c r="M144" s="113">
        <v>13</v>
      </c>
      <c r="N144" s="113">
        <v>25</v>
      </c>
      <c r="O144" s="113">
        <v>14</v>
      </c>
      <c r="P144" s="113">
        <v>11</v>
      </c>
      <c r="Q144" s="114">
        <v>11</v>
      </c>
      <c r="R144" s="114">
        <v>13</v>
      </c>
      <c r="S144" s="113">
        <v>12</v>
      </c>
      <c r="T144" s="113">
        <v>12</v>
      </c>
      <c r="U144" s="113">
        <v>12</v>
      </c>
      <c r="V144" s="113">
        <v>13</v>
      </c>
      <c r="W144" s="113">
        <v>14</v>
      </c>
      <c r="X144" s="113">
        <v>16</v>
      </c>
      <c r="Y144" s="113">
        <v>17</v>
      </c>
      <c r="Z144" s="114">
        <v>9</v>
      </c>
      <c r="AA144" s="114">
        <v>10</v>
      </c>
      <c r="AB144" s="113">
        <v>11</v>
      </c>
      <c r="AC144" s="113">
        <v>11</v>
      </c>
      <c r="AD144" s="113">
        <v>25</v>
      </c>
      <c r="AE144" s="113">
        <v>15</v>
      </c>
      <c r="AF144" s="113">
        <v>18</v>
      </c>
      <c r="AG144" s="113">
        <v>30</v>
      </c>
      <c r="AH144" s="114">
        <v>15</v>
      </c>
      <c r="AI144" s="114">
        <v>16</v>
      </c>
      <c r="AJ144" s="114">
        <v>16</v>
      </c>
      <c r="AK144" s="114">
        <v>17</v>
      </c>
      <c r="AL144" s="113">
        <v>11</v>
      </c>
      <c r="AM144" s="113">
        <v>11</v>
      </c>
      <c r="AN144" s="114">
        <v>23</v>
      </c>
      <c r="AO144" s="114">
        <v>23</v>
      </c>
      <c r="AP144" s="113">
        <v>17</v>
      </c>
      <c r="AQ144" s="113">
        <v>16</v>
      </c>
      <c r="AR144" s="113">
        <v>19</v>
      </c>
      <c r="AS144" s="113">
        <v>17</v>
      </c>
      <c r="AT144" s="114">
        <v>37</v>
      </c>
      <c r="AU144" s="114">
        <v>38</v>
      </c>
      <c r="AV144" s="113">
        <v>12</v>
      </c>
      <c r="AW144" s="113">
        <v>12</v>
      </c>
      <c r="AX144" s="113">
        <v>11</v>
      </c>
      <c r="AY144" s="113">
        <v>9</v>
      </c>
      <c r="AZ144" s="114">
        <v>15</v>
      </c>
      <c r="BA144" s="114">
        <v>16</v>
      </c>
      <c r="BB144" s="113">
        <v>8</v>
      </c>
      <c r="BC144" s="113">
        <v>10</v>
      </c>
      <c r="BD144" s="113">
        <v>10</v>
      </c>
      <c r="BE144" s="113">
        <v>8</v>
      </c>
      <c r="BF144" s="113">
        <v>11</v>
      </c>
      <c r="BG144" s="113">
        <v>10</v>
      </c>
      <c r="BH144" s="113">
        <v>12</v>
      </c>
      <c r="BI144" s="114">
        <v>21</v>
      </c>
      <c r="BJ144" s="114">
        <v>23</v>
      </c>
      <c r="BK144" s="113">
        <v>16</v>
      </c>
      <c r="BL144" s="113">
        <v>10</v>
      </c>
      <c r="BM144" s="113">
        <v>12</v>
      </c>
      <c r="BN144" s="113">
        <v>12</v>
      </c>
      <c r="BO144" s="113">
        <v>16</v>
      </c>
      <c r="BP144" s="113">
        <v>8</v>
      </c>
      <c r="BQ144" s="113">
        <v>12</v>
      </c>
      <c r="BR144" s="113">
        <v>25</v>
      </c>
      <c r="BS144" s="113">
        <v>20</v>
      </c>
      <c r="BT144" s="113">
        <v>13</v>
      </c>
      <c r="BU144" s="113">
        <v>12</v>
      </c>
      <c r="BV144" s="113">
        <v>11</v>
      </c>
      <c r="BW144" s="113">
        <v>13</v>
      </c>
      <c r="BX144" s="113">
        <v>11</v>
      </c>
      <c r="BY144" s="113">
        <v>11</v>
      </c>
      <c r="BZ144" s="113">
        <v>12</v>
      </c>
      <c r="CA144" s="113">
        <v>12</v>
      </c>
      <c r="CB144" s="71" t="s">
        <v>0</v>
      </c>
      <c r="CC144" s="71" t="s">
        <v>0</v>
      </c>
      <c r="CD144" s="71" t="s">
        <v>0</v>
      </c>
      <c r="CE144" s="71" t="s">
        <v>0</v>
      </c>
      <c r="CF144" s="71" t="s">
        <v>0</v>
      </c>
      <c r="CG144" s="71" t="s">
        <v>0</v>
      </c>
      <c r="CH144" s="71" t="s">
        <v>0</v>
      </c>
      <c r="CI144" s="71" t="s">
        <v>0</v>
      </c>
      <c r="CJ144" s="71" t="s">
        <v>0</v>
      </c>
      <c r="CK144" s="71" t="s">
        <v>0</v>
      </c>
      <c r="CL144" s="71" t="s">
        <v>0</v>
      </c>
      <c r="CM144" s="71" t="s">
        <v>0</v>
      </c>
      <c r="CN144" s="71" t="s">
        <v>0</v>
      </c>
      <c r="CO144" s="71" t="s">
        <v>0</v>
      </c>
      <c r="CP144" s="71" t="s">
        <v>0</v>
      </c>
      <c r="CQ144" s="71" t="s">
        <v>0</v>
      </c>
      <c r="CR144" s="71" t="s">
        <v>0</v>
      </c>
      <c r="CS144" s="71" t="s">
        <v>0</v>
      </c>
      <c r="CT144" s="71" t="s">
        <v>0</v>
      </c>
      <c r="CU144" s="71" t="s">
        <v>0</v>
      </c>
      <c r="CV144" s="71" t="s">
        <v>0</v>
      </c>
      <c r="CW144" s="71" t="s">
        <v>0</v>
      </c>
      <c r="CX144" s="71" t="s">
        <v>0</v>
      </c>
      <c r="CY144" s="71" t="s">
        <v>0</v>
      </c>
      <c r="CZ144" s="71" t="s">
        <v>0</v>
      </c>
      <c r="DA144" s="71" t="s">
        <v>0</v>
      </c>
      <c r="DB144" s="71" t="s">
        <v>0</v>
      </c>
      <c r="DC144" s="71" t="s">
        <v>0</v>
      </c>
      <c r="DD144" s="71" t="s">
        <v>0</v>
      </c>
      <c r="DE144" s="71" t="s">
        <v>0</v>
      </c>
      <c r="DF144" s="71" t="s">
        <v>0</v>
      </c>
      <c r="DG144" s="71" t="s">
        <v>0</v>
      </c>
      <c r="DH144" s="71" t="s">
        <v>0</v>
      </c>
      <c r="DI144" s="71" t="s">
        <v>0</v>
      </c>
      <c r="DJ144" s="71" t="s">
        <v>0</v>
      </c>
      <c r="DK144" s="71" t="s">
        <v>0</v>
      </c>
      <c r="DL144" s="71" t="s">
        <v>0</v>
      </c>
      <c r="DM144" s="71" t="s">
        <v>0</v>
      </c>
      <c r="DN144" s="71" t="s">
        <v>0</v>
      </c>
      <c r="DO144" s="71" t="s">
        <v>0</v>
      </c>
      <c r="DP144" s="71" t="s">
        <v>0</v>
      </c>
      <c r="DQ144" s="71" t="s">
        <v>0</v>
      </c>
      <c r="DR144" s="71" t="s">
        <v>0</v>
      </c>
      <c r="DS144" s="71" t="s">
        <v>0</v>
      </c>
      <c r="DT144" s="144">
        <f>(2.71828^(-492.8857+59.0795*K144+7.224*L144))/(1+(2.71828^(-492.8857+59.0795*K144+7.224*L144)))</f>
        <v>1.0410177657657065E-45</v>
      </c>
      <c r="DU144" s="40">
        <f>COUNTIF($M144,"=13")+COUNTIF($N144,"=21")+COUNTIF($O144,"=14")+COUNTIF($P144,"=11")+COUNTIF($Q144,"=11")+COUNTIF($R144,"=14")+COUNTIF($S144,"=12")+COUNTIF($T144,"=12")+COUNTIF($U144,"=12")+COUNTIF($V144,"=13")+COUNTIF($W144,"=13")+COUNTIF($X144,"=16")</f>
        <v>9</v>
      </c>
      <c r="DV144" s="40">
        <f>COUNTIF($Y144,"=17")+COUNTIF($Z144,"=9")+COUNTIF($AA144,"=9")+COUNTIF($AB144,"=11")+COUNTIF($AC144,"=11")+COUNTIF($AD144,"=25")+COUNTIF($AE144,"=15")+COUNTIF($AF144,"=19")+COUNTIF($AG144,"=30")+COUNTIF($AH144,"=15")+COUNTIF($AI144,"=15")+COUNTIF($AJ144,"=16")+COUNTIF($AK144,"=17")</f>
        <v>10</v>
      </c>
      <c r="DW144" s="40">
        <f>COUNTIF($AL144,"=11")+COUNTIF($AM144,"=11")+COUNTIF($AN144,"=22")+COUNTIF($AO144,"=23")+COUNTIF($AP144,"=17")+COUNTIF($AQ144,"=14")+COUNTIF($AR144,"=19")+COUNTIF($AS144,"=17")+COUNTIF($AV144,"=12")+COUNTIF($AW144,"=12")</f>
        <v>8</v>
      </c>
      <c r="DX144" s="40">
        <f>COUNTIF($AX144,"=11")+COUNTIF($AY144,"=9")+COUNTIF($AZ144,"=15")+COUNTIF($BA144,"=16")+COUNTIF($BB144,"=8")+COUNTIF($BC144,"=10")+COUNTIF($BD144,"=10")+COUNTIF($BE144,"=8")+COUNTIF($BF144,"=10")+COUNTIF($BG144,"=10")</f>
        <v>9</v>
      </c>
      <c r="DY144" s="40">
        <f>COUNTIF($BH144,"=12")+COUNTIF($BI144,"=23")+COUNTIF($BJ144,"=23")+COUNTIF($BK144,"=15")+COUNTIF($BL144,"=10")+COUNTIF($BM144,"=12")+COUNTIF($BN144,"=12")+COUNTIF($BO144,"=16")+COUNTIF($BP144,"=8")+COUNTIF($BQ144,"=12")+COUNTIF($BR144,"=22")+COUNTIF($BS144,"=20")+COUNTIF($BT144,"=13")</f>
        <v>10</v>
      </c>
      <c r="DZ144" s="40">
        <f>COUNTIF($BU144,"=12")+COUNTIF($BV144,"=11")+COUNTIF($BW144,"=13")+COUNTIF($BX144,"=10")+COUNTIF($BY144,"=11")+COUNTIF($BZ144,"=12")+COUNTIF($CA144,"=12")</f>
        <v>6</v>
      </c>
      <c r="EA144" s="72" t="s">
        <v>112</v>
      </c>
      <c r="EB144" s="72" t="s">
        <v>551</v>
      </c>
      <c r="EC144" s="51"/>
      <c r="ED144" s="33"/>
    </row>
    <row r="145" spans="1:165" s="13" customFormat="1" ht="15.95" customHeight="1" x14ac:dyDescent="0.25">
      <c r="A145" s="133">
        <v>534198</v>
      </c>
      <c r="B145" s="72" t="s">
        <v>745</v>
      </c>
      <c r="C145" s="20" t="s">
        <v>553</v>
      </c>
      <c r="D145" s="119" t="s">
        <v>746</v>
      </c>
      <c r="E145" s="20" t="s">
        <v>711</v>
      </c>
      <c r="F145" s="20" t="s">
        <v>43</v>
      </c>
      <c r="G145" s="98">
        <v>43739</v>
      </c>
      <c r="H145" s="53">
        <v>0</v>
      </c>
      <c r="I145" s="2" t="s">
        <v>285</v>
      </c>
      <c r="J145" s="20" t="s">
        <v>284</v>
      </c>
      <c r="K145" s="123">
        <f>+COUNTIF($N145,"&lt;=21")+COUNTIF($AA145,"&lt;=9")+COUNTIF($AJ145,"&lt;=16")+COUNTIF($AN145,"&gt;=22")+COUNTIF($AP145,"&gt;=17")+COUNTIF($AQ145,"&lt;=14")+COUNTIF($AR145,"&gt;=19")+COUNTIF($BK145,"&lt;=15")+COUNTIF($BO145,"&gt;=16")+COUNTIF($BX145,"&lt;=10")</f>
        <v>5</v>
      </c>
      <c r="L145" s="124">
        <f>65-(+DU145+DV145+DW145+DX145+DY145+DZ145)</f>
        <v>13</v>
      </c>
      <c r="M145" s="113">
        <v>13</v>
      </c>
      <c r="N145" s="113">
        <v>25</v>
      </c>
      <c r="O145" s="113">
        <v>14</v>
      </c>
      <c r="P145" s="113">
        <v>11</v>
      </c>
      <c r="Q145" s="114">
        <v>11</v>
      </c>
      <c r="R145" s="114">
        <v>14</v>
      </c>
      <c r="S145" s="113">
        <v>12</v>
      </c>
      <c r="T145" s="113">
        <v>12</v>
      </c>
      <c r="U145" s="113">
        <v>13</v>
      </c>
      <c r="V145" s="113">
        <v>13</v>
      </c>
      <c r="W145" s="113">
        <v>14</v>
      </c>
      <c r="X145" s="113">
        <v>16</v>
      </c>
      <c r="Y145" s="113">
        <v>17</v>
      </c>
      <c r="Z145" s="121">
        <v>9</v>
      </c>
      <c r="AA145" s="121">
        <v>10</v>
      </c>
      <c r="AB145" s="113">
        <v>11</v>
      </c>
      <c r="AC145" s="113">
        <v>11</v>
      </c>
      <c r="AD145" s="113">
        <v>25</v>
      </c>
      <c r="AE145" s="113">
        <v>15</v>
      </c>
      <c r="AF145" s="113">
        <v>18</v>
      </c>
      <c r="AG145" s="113">
        <v>30</v>
      </c>
      <c r="AH145" s="114">
        <v>15</v>
      </c>
      <c r="AI145" s="114">
        <v>16</v>
      </c>
      <c r="AJ145" s="121">
        <v>16</v>
      </c>
      <c r="AK145" s="121">
        <v>17</v>
      </c>
      <c r="AL145" s="113">
        <v>11</v>
      </c>
      <c r="AM145" s="113">
        <v>10</v>
      </c>
      <c r="AN145" s="114">
        <v>23</v>
      </c>
      <c r="AO145" s="114">
        <v>23</v>
      </c>
      <c r="AP145" s="113">
        <v>17</v>
      </c>
      <c r="AQ145" s="113">
        <v>16</v>
      </c>
      <c r="AR145" s="113">
        <v>19</v>
      </c>
      <c r="AS145" s="113">
        <v>17</v>
      </c>
      <c r="AT145" s="121">
        <v>37</v>
      </c>
      <c r="AU145" s="121">
        <v>39</v>
      </c>
      <c r="AV145" s="113">
        <v>12</v>
      </c>
      <c r="AW145" s="113">
        <v>12</v>
      </c>
      <c r="AX145" s="113">
        <v>11</v>
      </c>
      <c r="AY145" s="113">
        <v>9</v>
      </c>
      <c r="AZ145" s="114">
        <v>15</v>
      </c>
      <c r="BA145" s="114">
        <v>16</v>
      </c>
      <c r="BB145" s="113">
        <v>8</v>
      </c>
      <c r="BC145" s="113">
        <v>10</v>
      </c>
      <c r="BD145" s="113">
        <v>10</v>
      </c>
      <c r="BE145" s="113">
        <v>8</v>
      </c>
      <c r="BF145" s="113">
        <v>10</v>
      </c>
      <c r="BG145" s="113">
        <v>10</v>
      </c>
      <c r="BH145" s="113">
        <v>12</v>
      </c>
      <c r="BI145" s="114">
        <v>21</v>
      </c>
      <c r="BJ145" s="114">
        <v>23</v>
      </c>
      <c r="BK145" s="113">
        <v>16</v>
      </c>
      <c r="BL145" s="113">
        <v>10</v>
      </c>
      <c r="BM145" s="113">
        <v>12</v>
      </c>
      <c r="BN145" s="113">
        <v>12</v>
      </c>
      <c r="BO145" s="113">
        <v>16</v>
      </c>
      <c r="BP145" s="113">
        <v>8</v>
      </c>
      <c r="BQ145" s="113">
        <v>12</v>
      </c>
      <c r="BR145" s="113">
        <v>25</v>
      </c>
      <c r="BS145" s="113">
        <v>20</v>
      </c>
      <c r="BT145" s="113">
        <v>13</v>
      </c>
      <c r="BU145" s="113">
        <v>12</v>
      </c>
      <c r="BV145" s="113">
        <v>11</v>
      </c>
      <c r="BW145" s="113">
        <v>13</v>
      </c>
      <c r="BX145" s="113">
        <v>11</v>
      </c>
      <c r="BY145" s="113">
        <v>11</v>
      </c>
      <c r="BZ145" s="113">
        <v>12</v>
      </c>
      <c r="CA145" s="113">
        <v>12</v>
      </c>
      <c r="CB145" s="71">
        <v>35</v>
      </c>
      <c r="CC145" s="71">
        <v>15</v>
      </c>
      <c r="CD145" s="71">
        <v>9</v>
      </c>
      <c r="CE145" s="71">
        <v>16</v>
      </c>
      <c r="CF145" s="71">
        <v>12</v>
      </c>
      <c r="CG145" s="71">
        <v>24</v>
      </c>
      <c r="CH145" s="71">
        <v>26</v>
      </c>
      <c r="CI145" s="71">
        <v>19</v>
      </c>
      <c r="CJ145" s="71">
        <v>12</v>
      </c>
      <c r="CK145" s="71">
        <v>11</v>
      </c>
      <c r="CL145" s="71">
        <v>12</v>
      </c>
      <c r="CM145" s="71">
        <v>12</v>
      </c>
      <c r="CN145" s="71">
        <v>11</v>
      </c>
      <c r="CO145" s="71">
        <v>9</v>
      </c>
      <c r="CP145" s="71">
        <v>13</v>
      </c>
      <c r="CQ145" s="71">
        <v>12</v>
      </c>
      <c r="CR145" s="71">
        <v>10</v>
      </c>
      <c r="CS145" s="71">
        <v>11</v>
      </c>
      <c r="CT145" s="71">
        <v>11</v>
      </c>
      <c r="CU145" s="71">
        <v>30</v>
      </c>
      <c r="CV145" s="71">
        <v>13</v>
      </c>
      <c r="CW145" s="71">
        <v>7</v>
      </c>
      <c r="CX145" s="71">
        <v>24</v>
      </c>
      <c r="CY145" s="71">
        <v>13</v>
      </c>
      <c r="CZ145" s="71">
        <v>10</v>
      </c>
      <c r="DA145" s="71">
        <v>10</v>
      </c>
      <c r="DB145" s="71">
        <v>21</v>
      </c>
      <c r="DC145" s="71">
        <v>15</v>
      </c>
      <c r="DD145" s="71">
        <v>19</v>
      </c>
      <c r="DE145" s="71">
        <v>14</v>
      </c>
      <c r="DF145" s="71">
        <v>24</v>
      </c>
      <c r="DG145" s="71">
        <v>17</v>
      </c>
      <c r="DH145" s="71">
        <v>13</v>
      </c>
      <c r="DI145" s="71">
        <v>16</v>
      </c>
      <c r="DJ145" s="71">
        <v>24</v>
      </c>
      <c r="DK145" s="71">
        <v>12</v>
      </c>
      <c r="DL145" s="71">
        <v>23</v>
      </c>
      <c r="DM145" s="71">
        <v>18</v>
      </c>
      <c r="DN145" s="71">
        <v>10</v>
      </c>
      <c r="DO145" s="71">
        <v>14</v>
      </c>
      <c r="DP145" s="71">
        <v>17</v>
      </c>
      <c r="DQ145" s="71">
        <v>9</v>
      </c>
      <c r="DR145" s="71">
        <v>12</v>
      </c>
      <c r="DS145" s="71">
        <v>11</v>
      </c>
      <c r="DT145" s="144">
        <f>(2.71828^(-492.8857+59.0795*K145+7.224*L145))/(1+(2.71828^(-492.8857+59.0795*K145+7.224*L145)))</f>
        <v>1.0410177657657065E-45</v>
      </c>
      <c r="DU145" s="40">
        <f>COUNTIF($M145,"=13")+COUNTIF($N145,"=21")+COUNTIF($O145,"=14")+COUNTIF($P145,"=11")+COUNTIF($Q145,"=11")+COUNTIF($R145,"=14")+COUNTIF($S145,"=12")+COUNTIF($T145,"=12")+COUNTIF($U145,"=12")+COUNTIF($V145,"=13")+COUNTIF($W145,"=13")+COUNTIF($X145,"=16")</f>
        <v>9</v>
      </c>
      <c r="DV145" s="40">
        <f>COUNTIF($Y145,"=17")+COUNTIF($Z145,"=9")+COUNTIF($AA145,"=9")+COUNTIF($AB145,"=11")+COUNTIF($AC145,"=11")+COUNTIF($AD145,"=25")+COUNTIF($AE145,"=15")+COUNTIF($AF145,"=19")+COUNTIF($AG145,"=30")+COUNTIF($AH145,"=15")+COUNTIF($AI145,"=15")+COUNTIF($AJ145,"=16")+COUNTIF($AK145,"=17")</f>
        <v>10</v>
      </c>
      <c r="DW145" s="40">
        <f>COUNTIF($AL145,"=11")+COUNTIF($AM145,"=11")+COUNTIF($AN145,"=22")+COUNTIF($AO145,"=23")+COUNTIF($AP145,"=17")+COUNTIF($AQ145,"=14")+COUNTIF($AR145,"=19")+COUNTIF($AS145,"=17")+COUNTIF($AV145,"=12")+COUNTIF($AW145,"=12")</f>
        <v>7</v>
      </c>
      <c r="DX145" s="40">
        <f>COUNTIF($AX145,"=11")+COUNTIF($AY145,"=9")+COUNTIF($AZ145,"=15")+COUNTIF($BA145,"=16")+COUNTIF($BB145,"=8")+COUNTIF($BC145,"=10")+COUNTIF($BD145,"=10")+COUNTIF($BE145,"=8")+COUNTIF($BF145,"=10")+COUNTIF($BG145,"=10")</f>
        <v>10</v>
      </c>
      <c r="DY145" s="40">
        <f>COUNTIF($BH145,"=12")+COUNTIF($BI145,"=23")+COUNTIF($BJ145,"=23")+COUNTIF($BK145,"=15")+COUNTIF($BL145,"=10")+COUNTIF($BM145,"=12")+COUNTIF($BN145,"=12")+COUNTIF($BO145,"=16")+COUNTIF($BP145,"=8")+COUNTIF($BQ145,"=12")+COUNTIF($BR145,"=22")+COUNTIF($BS145,"=20")+COUNTIF($BT145,"=13")</f>
        <v>10</v>
      </c>
      <c r="DZ145" s="40">
        <f>COUNTIF($BU145,"=12")+COUNTIF($BV145,"=11")+COUNTIF($BW145,"=13")+COUNTIF($BX145,"=10")+COUNTIF($BY145,"=11")+COUNTIF($BZ145,"=12")+COUNTIF($CA145,"=12")</f>
        <v>6</v>
      </c>
      <c r="EA145" s="2" t="s">
        <v>554</v>
      </c>
      <c r="EB145" s="20" t="s">
        <v>555</v>
      </c>
      <c r="EC145" s="51"/>
      <c r="ED145" s="52"/>
    </row>
    <row r="146" spans="1:165" s="13" customFormat="1" ht="15.95" customHeight="1" x14ac:dyDescent="0.25">
      <c r="A146" s="133">
        <v>551689</v>
      </c>
      <c r="B146" s="2" t="s">
        <v>186</v>
      </c>
      <c r="C146" s="20" t="s">
        <v>517</v>
      </c>
      <c r="D146" s="119" t="s">
        <v>747</v>
      </c>
      <c r="E146" s="20" t="s">
        <v>12</v>
      </c>
      <c r="F146" s="20" t="s">
        <v>151</v>
      </c>
      <c r="G146" s="98">
        <v>43739</v>
      </c>
      <c r="H146" s="53">
        <v>0</v>
      </c>
      <c r="I146" s="2" t="s">
        <v>285</v>
      </c>
      <c r="J146" s="20" t="s">
        <v>284</v>
      </c>
      <c r="K146" s="123">
        <f>+COUNTIF($N146,"&lt;=21")+COUNTIF($AA146,"&lt;=9")+COUNTIF($AJ146,"&lt;=16")+COUNTIF($AN146,"&gt;=22")+COUNTIF($AP146,"&gt;=17")+COUNTIF($AQ146,"&lt;=14")+COUNTIF($AR146,"&gt;=19")+COUNTIF($BK146,"&lt;=15")+COUNTIF($BO146,"&gt;=16")+COUNTIF($BX146,"&lt;=10")</f>
        <v>5</v>
      </c>
      <c r="L146" s="124">
        <f>65-(+DU146+DV146+DW146+DX146+DY146+DZ146)</f>
        <v>13</v>
      </c>
      <c r="M146" s="113">
        <v>13</v>
      </c>
      <c r="N146" s="113">
        <v>24</v>
      </c>
      <c r="O146" s="113">
        <v>14</v>
      </c>
      <c r="P146" s="113">
        <v>11</v>
      </c>
      <c r="Q146" s="114">
        <v>11</v>
      </c>
      <c r="R146" s="114">
        <v>14</v>
      </c>
      <c r="S146" s="113">
        <v>12</v>
      </c>
      <c r="T146" s="113">
        <v>12</v>
      </c>
      <c r="U146" s="113">
        <v>12</v>
      </c>
      <c r="V146" s="113">
        <v>13</v>
      </c>
      <c r="W146" s="113">
        <v>13</v>
      </c>
      <c r="X146" s="113">
        <v>17</v>
      </c>
      <c r="Y146" s="113">
        <v>17</v>
      </c>
      <c r="Z146" s="114">
        <v>9</v>
      </c>
      <c r="AA146" s="114">
        <v>10</v>
      </c>
      <c r="AB146" s="113">
        <v>11</v>
      </c>
      <c r="AC146" s="113">
        <v>11</v>
      </c>
      <c r="AD146" s="113">
        <v>26</v>
      </c>
      <c r="AE146" s="113">
        <v>15</v>
      </c>
      <c r="AF146" s="113">
        <v>19</v>
      </c>
      <c r="AG146" s="113">
        <v>29</v>
      </c>
      <c r="AH146" s="114">
        <v>15</v>
      </c>
      <c r="AI146" s="114">
        <v>15</v>
      </c>
      <c r="AJ146" s="121">
        <v>16</v>
      </c>
      <c r="AK146" s="121">
        <v>17</v>
      </c>
      <c r="AL146" s="113">
        <v>10</v>
      </c>
      <c r="AM146" s="113">
        <v>10</v>
      </c>
      <c r="AN146" s="114">
        <v>19</v>
      </c>
      <c r="AO146" s="114">
        <v>23</v>
      </c>
      <c r="AP146" s="113">
        <v>17</v>
      </c>
      <c r="AQ146" s="113">
        <v>14</v>
      </c>
      <c r="AR146" s="113">
        <v>17</v>
      </c>
      <c r="AS146" s="113">
        <v>17</v>
      </c>
      <c r="AT146" s="114">
        <v>35</v>
      </c>
      <c r="AU146" s="114">
        <v>36</v>
      </c>
      <c r="AV146" s="113">
        <v>13</v>
      </c>
      <c r="AW146" s="113">
        <v>12</v>
      </c>
      <c r="AX146" s="113">
        <v>11</v>
      </c>
      <c r="AY146" s="113">
        <v>9</v>
      </c>
      <c r="AZ146" s="114">
        <v>15</v>
      </c>
      <c r="BA146" s="114">
        <v>16</v>
      </c>
      <c r="BB146" s="113">
        <v>9</v>
      </c>
      <c r="BC146" s="113">
        <v>10</v>
      </c>
      <c r="BD146" s="113">
        <v>10</v>
      </c>
      <c r="BE146" s="113">
        <v>8</v>
      </c>
      <c r="BF146" s="113">
        <v>10</v>
      </c>
      <c r="BG146" s="113">
        <v>10</v>
      </c>
      <c r="BH146" s="113">
        <v>12</v>
      </c>
      <c r="BI146" s="114">
        <v>23</v>
      </c>
      <c r="BJ146" s="114">
        <v>24</v>
      </c>
      <c r="BK146" s="113">
        <v>16</v>
      </c>
      <c r="BL146" s="113">
        <v>10</v>
      </c>
      <c r="BM146" s="113">
        <v>12</v>
      </c>
      <c r="BN146" s="113">
        <v>12</v>
      </c>
      <c r="BO146" s="113">
        <v>16</v>
      </c>
      <c r="BP146" s="113">
        <v>8</v>
      </c>
      <c r="BQ146" s="113">
        <v>12</v>
      </c>
      <c r="BR146" s="113">
        <v>22</v>
      </c>
      <c r="BS146" s="113">
        <v>20</v>
      </c>
      <c r="BT146" s="113">
        <v>13</v>
      </c>
      <c r="BU146" s="113">
        <v>12</v>
      </c>
      <c r="BV146" s="113">
        <v>11</v>
      </c>
      <c r="BW146" s="113">
        <v>13</v>
      </c>
      <c r="BX146" s="113">
        <v>10</v>
      </c>
      <c r="BY146" s="113">
        <v>11</v>
      </c>
      <c r="BZ146" s="113">
        <v>12</v>
      </c>
      <c r="CA146" s="113">
        <v>12</v>
      </c>
      <c r="CB146" s="71">
        <v>36</v>
      </c>
      <c r="CC146" s="71">
        <v>15</v>
      </c>
      <c r="CD146" s="71">
        <v>9</v>
      </c>
      <c r="CE146" s="71">
        <v>16</v>
      </c>
      <c r="CF146" s="71">
        <v>12</v>
      </c>
      <c r="CG146" s="71">
        <v>26</v>
      </c>
      <c r="CH146" s="71">
        <v>26</v>
      </c>
      <c r="CI146" s="71">
        <v>19</v>
      </c>
      <c r="CJ146" s="71">
        <v>12</v>
      </c>
      <c r="CK146" s="71">
        <v>11</v>
      </c>
      <c r="CL146" s="71">
        <v>13</v>
      </c>
      <c r="CM146" s="71">
        <v>12</v>
      </c>
      <c r="CN146" s="71">
        <v>11</v>
      </c>
      <c r="CO146" s="71">
        <v>9</v>
      </c>
      <c r="CP146" s="71">
        <v>14</v>
      </c>
      <c r="CQ146" s="71">
        <v>12</v>
      </c>
      <c r="CR146" s="71">
        <v>10</v>
      </c>
      <c r="CS146" s="71">
        <v>11</v>
      </c>
      <c r="CT146" s="71">
        <v>11</v>
      </c>
      <c r="CU146" s="71">
        <v>30</v>
      </c>
      <c r="CV146" s="71">
        <v>12</v>
      </c>
      <c r="CW146" s="71">
        <v>13</v>
      </c>
      <c r="CX146" s="71">
        <v>24</v>
      </c>
      <c r="CY146" s="71">
        <v>13</v>
      </c>
      <c r="CZ146" s="71">
        <v>10</v>
      </c>
      <c r="DA146" s="71">
        <v>10</v>
      </c>
      <c r="DB146" s="71">
        <v>21</v>
      </c>
      <c r="DC146" s="71">
        <v>15</v>
      </c>
      <c r="DD146" s="71">
        <v>18</v>
      </c>
      <c r="DE146" s="71">
        <v>14</v>
      </c>
      <c r="DF146" s="71">
        <v>24</v>
      </c>
      <c r="DG146" s="71">
        <v>17</v>
      </c>
      <c r="DH146" s="71">
        <v>12</v>
      </c>
      <c r="DI146" s="71">
        <v>15</v>
      </c>
      <c r="DJ146" s="71">
        <v>24</v>
      </c>
      <c r="DK146" s="71">
        <v>12</v>
      </c>
      <c r="DL146" s="71">
        <v>25</v>
      </c>
      <c r="DM146" s="71">
        <v>18</v>
      </c>
      <c r="DN146" s="71">
        <v>10</v>
      </c>
      <c r="DO146" s="71">
        <v>15</v>
      </c>
      <c r="DP146" s="71">
        <v>17</v>
      </c>
      <c r="DQ146" s="71">
        <v>9</v>
      </c>
      <c r="DR146" s="71">
        <v>13</v>
      </c>
      <c r="DS146" s="71">
        <v>11</v>
      </c>
      <c r="DT146" s="144">
        <f>(2.71828^(-492.8857+59.0795*K146+7.224*L146))/(1+(2.71828^(-492.8857+59.0795*K146+7.224*L146)))</f>
        <v>1.0410177657657065E-45</v>
      </c>
      <c r="DU146" s="40">
        <f>COUNTIF($M146,"=13")+COUNTIF($N146,"=21")+COUNTIF($O146,"=14")+COUNTIF($P146,"=11")+COUNTIF($Q146,"=11")+COUNTIF($R146,"=14")+COUNTIF($S146,"=12")+COUNTIF($T146,"=12")+COUNTIF($U146,"=12")+COUNTIF($V146,"=13")+COUNTIF($W146,"=13")+COUNTIF($X146,"=16")</f>
        <v>10</v>
      </c>
      <c r="DV146" s="40">
        <f>COUNTIF($Y146,"=17")+COUNTIF($Z146,"=9")+COUNTIF($AA146,"=9")+COUNTIF($AB146,"=11")+COUNTIF($AC146,"=11")+COUNTIF($AD146,"=25")+COUNTIF($AE146,"=15")+COUNTIF($AF146,"=19")+COUNTIF($AG146,"=30")+COUNTIF($AH146,"=15")+COUNTIF($AI146,"=15")+COUNTIF($AJ146,"=16")+COUNTIF($AK146,"=17")</f>
        <v>10</v>
      </c>
      <c r="DW146" s="40">
        <f>COUNTIF($AL146,"=11")+COUNTIF($AM146,"=11")+COUNTIF($AN146,"=22")+COUNTIF($AO146,"=23")+COUNTIF($AP146,"=17")+COUNTIF($AQ146,"=14")+COUNTIF($AR146,"=19")+COUNTIF($AS146,"=17")+COUNTIF($AV146,"=12")+COUNTIF($AW146,"=12")</f>
        <v>5</v>
      </c>
      <c r="DX146" s="40">
        <f>COUNTIF($AX146,"=11")+COUNTIF($AY146,"=9")+COUNTIF($AZ146,"=15")+COUNTIF($BA146,"=16")+COUNTIF($BB146,"=8")+COUNTIF($BC146,"=10")+COUNTIF($BD146,"=10")+COUNTIF($BE146,"=8")+COUNTIF($BF146,"=10")+COUNTIF($BG146,"=10")</f>
        <v>9</v>
      </c>
      <c r="DY146" s="40">
        <f>COUNTIF($BH146,"=12")+COUNTIF($BI146,"=23")+COUNTIF($BJ146,"=23")+COUNTIF($BK146,"=15")+COUNTIF($BL146,"=10")+COUNTIF($BM146,"=12")+COUNTIF($BN146,"=12")+COUNTIF($BO146,"=16")+COUNTIF($BP146,"=8")+COUNTIF($BQ146,"=12")+COUNTIF($BR146,"=22")+COUNTIF($BS146,"=20")+COUNTIF($BT146,"=13")</f>
        <v>11</v>
      </c>
      <c r="DZ146" s="40">
        <f>COUNTIF($BU146,"=12")+COUNTIF($BV146,"=11")+COUNTIF($BW146,"=13")+COUNTIF($BX146,"=10")+COUNTIF($BY146,"=11")+COUNTIF($BZ146,"=12")+COUNTIF($CA146,"=12")</f>
        <v>7</v>
      </c>
      <c r="EA146" s="2" t="s">
        <v>186</v>
      </c>
      <c r="EB146" s="20" t="s">
        <v>556</v>
      </c>
      <c r="EC146" s="51"/>
      <c r="ED146" s="52"/>
    </row>
    <row r="147" spans="1:165" s="13" customFormat="1" ht="15.95" customHeight="1" x14ac:dyDescent="0.25">
      <c r="A147" s="133">
        <v>828530</v>
      </c>
      <c r="B147" s="35" t="s">
        <v>29</v>
      </c>
      <c r="C147" s="20" t="s">
        <v>557</v>
      </c>
      <c r="D147" s="119" t="s">
        <v>751</v>
      </c>
      <c r="E147" s="20" t="s">
        <v>12</v>
      </c>
      <c r="F147" s="20" t="s">
        <v>558</v>
      </c>
      <c r="G147" s="98">
        <v>43739</v>
      </c>
      <c r="H147" s="53">
        <v>0</v>
      </c>
      <c r="I147" s="2" t="s">
        <v>285</v>
      </c>
      <c r="J147" s="20" t="s">
        <v>284</v>
      </c>
      <c r="K147" s="123">
        <f>+COUNTIF($N147,"&lt;=21")+COUNTIF($AA147,"&lt;=9")+COUNTIF($AJ147,"&lt;=16")+COUNTIF($AN147,"&gt;=22")+COUNTIF($AP147,"&gt;=17")+COUNTIF($AQ147,"&lt;=14")+COUNTIF($AR147,"&gt;=19")+COUNTIF($BK147,"&lt;=15")+COUNTIF($BO147,"&gt;=16")+COUNTIF($BX147,"&lt;=10")</f>
        <v>5</v>
      </c>
      <c r="L147" s="124">
        <f>65-(+DU147+DV147+DW147+DX147+DY147+DZ147)</f>
        <v>13</v>
      </c>
      <c r="M147" s="113">
        <v>13</v>
      </c>
      <c r="N147" s="113">
        <v>25</v>
      </c>
      <c r="O147" s="113">
        <v>14</v>
      </c>
      <c r="P147" s="113">
        <v>11</v>
      </c>
      <c r="Q147" s="114">
        <v>11</v>
      </c>
      <c r="R147" s="114">
        <v>13</v>
      </c>
      <c r="S147" s="113">
        <v>12</v>
      </c>
      <c r="T147" s="113">
        <v>12</v>
      </c>
      <c r="U147" s="113">
        <v>11</v>
      </c>
      <c r="V147" s="113">
        <v>13</v>
      </c>
      <c r="W147" s="113">
        <v>14</v>
      </c>
      <c r="X147" s="113">
        <v>14</v>
      </c>
      <c r="Y147" s="113">
        <v>17</v>
      </c>
      <c r="Z147" s="114">
        <v>9</v>
      </c>
      <c r="AA147" s="114">
        <v>10</v>
      </c>
      <c r="AB147" s="113">
        <v>11</v>
      </c>
      <c r="AC147" s="113">
        <v>11</v>
      </c>
      <c r="AD147" s="113">
        <v>25</v>
      </c>
      <c r="AE147" s="113">
        <v>15</v>
      </c>
      <c r="AF147" s="113">
        <v>18</v>
      </c>
      <c r="AG147" s="113">
        <v>30</v>
      </c>
      <c r="AH147" s="114">
        <v>15</v>
      </c>
      <c r="AI147" s="114">
        <v>15</v>
      </c>
      <c r="AJ147" s="121">
        <v>16</v>
      </c>
      <c r="AK147" s="114">
        <v>17</v>
      </c>
      <c r="AL147" s="113">
        <v>11</v>
      </c>
      <c r="AM147" s="113">
        <v>11</v>
      </c>
      <c r="AN147" s="114">
        <v>19</v>
      </c>
      <c r="AO147" s="114">
        <v>23</v>
      </c>
      <c r="AP147" s="113">
        <v>17</v>
      </c>
      <c r="AQ147" s="113">
        <v>16</v>
      </c>
      <c r="AR147" s="113">
        <v>19</v>
      </c>
      <c r="AS147" s="113">
        <v>18</v>
      </c>
      <c r="AT147" s="114">
        <v>38</v>
      </c>
      <c r="AU147" s="114">
        <v>39</v>
      </c>
      <c r="AV147" s="113">
        <v>12</v>
      </c>
      <c r="AW147" s="113">
        <v>12</v>
      </c>
      <c r="AX147" s="113">
        <v>11</v>
      </c>
      <c r="AY147" s="113">
        <v>9</v>
      </c>
      <c r="AZ147" s="114">
        <v>15</v>
      </c>
      <c r="BA147" s="114">
        <v>16</v>
      </c>
      <c r="BB147" s="113">
        <v>8</v>
      </c>
      <c r="BC147" s="113">
        <v>10</v>
      </c>
      <c r="BD147" s="113">
        <v>10</v>
      </c>
      <c r="BE147" s="113">
        <v>8</v>
      </c>
      <c r="BF147" s="113">
        <v>10</v>
      </c>
      <c r="BG147" s="113">
        <v>10</v>
      </c>
      <c r="BH147" s="113">
        <v>12</v>
      </c>
      <c r="BI147" s="114">
        <v>21</v>
      </c>
      <c r="BJ147" s="114">
        <v>23</v>
      </c>
      <c r="BK147" s="113">
        <v>16</v>
      </c>
      <c r="BL147" s="113">
        <v>10</v>
      </c>
      <c r="BM147" s="113">
        <v>12</v>
      </c>
      <c r="BN147" s="113">
        <v>12</v>
      </c>
      <c r="BO147" s="113">
        <v>16</v>
      </c>
      <c r="BP147" s="113">
        <v>8</v>
      </c>
      <c r="BQ147" s="113">
        <v>12</v>
      </c>
      <c r="BR147" s="113">
        <v>23</v>
      </c>
      <c r="BS147" s="113">
        <v>20</v>
      </c>
      <c r="BT147" s="113">
        <v>13</v>
      </c>
      <c r="BU147" s="113">
        <v>12</v>
      </c>
      <c r="BV147" s="113">
        <v>11</v>
      </c>
      <c r="BW147" s="113">
        <v>13</v>
      </c>
      <c r="BX147" s="113">
        <v>10</v>
      </c>
      <c r="BY147" s="113">
        <v>11</v>
      </c>
      <c r="BZ147" s="113">
        <v>12</v>
      </c>
      <c r="CA147" s="113">
        <v>12</v>
      </c>
      <c r="CB147" s="71">
        <v>35</v>
      </c>
      <c r="CC147" s="71">
        <v>15</v>
      </c>
      <c r="CD147" s="71">
        <v>9</v>
      </c>
      <c r="CE147" s="71">
        <v>16</v>
      </c>
      <c r="CF147" s="71">
        <v>12</v>
      </c>
      <c r="CG147" s="71">
        <v>24</v>
      </c>
      <c r="CH147" s="71">
        <v>26</v>
      </c>
      <c r="CI147" s="71">
        <v>20</v>
      </c>
      <c r="CJ147" s="71">
        <v>12</v>
      </c>
      <c r="CK147" s="71">
        <v>11</v>
      </c>
      <c r="CL147" s="71">
        <v>12</v>
      </c>
      <c r="CM147" s="71">
        <v>12</v>
      </c>
      <c r="CN147" s="71">
        <v>10</v>
      </c>
      <c r="CO147" s="71">
        <v>9</v>
      </c>
      <c r="CP147" s="71">
        <v>12</v>
      </c>
      <c r="CQ147" s="71">
        <v>12</v>
      </c>
      <c r="CR147" s="71">
        <v>10</v>
      </c>
      <c r="CS147" s="71">
        <v>11</v>
      </c>
      <c r="CT147" s="71">
        <v>11</v>
      </c>
      <c r="CU147" s="71">
        <v>30</v>
      </c>
      <c r="CV147" s="71">
        <v>12</v>
      </c>
      <c r="CW147" s="71">
        <v>13</v>
      </c>
      <c r="CX147" s="71">
        <v>24</v>
      </c>
      <c r="CY147" s="71">
        <v>13</v>
      </c>
      <c r="CZ147" s="71">
        <v>10</v>
      </c>
      <c r="DA147" s="71">
        <v>10</v>
      </c>
      <c r="DB147" s="71">
        <v>23</v>
      </c>
      <c r="DC147" s="71">
        <v>15</v>
      </c>
      <c r="DD147" s="71">
        <v>19</v>
      </c>
      <c r="DE147" s="71">
        <v>13</v>
      </c>
      <c r="DF147" s="71">
        <v>24</v>
      </c>
      <c r="DG147" s="71">
        <v>17</v>
      </c>
      <c r="DH147" s="71">
        <v>13</v>
      </c>
      <c r="DI147" s="71">
        <v>15</v>
      </c>
      <c r="DJ147" s="71">
        <v>24</v>
      </c>
      <c r="DK147" s="71">
        <v>12</v>
      </c>
      <c r="DL147" s="71">
        <v>23</v>
      </c>
      <c r="DM147" s="71">
        <v>18</v>
      </c>
      <c r="DN147" s="71">
        <v>10</v>
      </c>
      <c r="DO147" s="71">
        <v>14</v>
      </c>
      <c r="DP147" s="71">
        <v>17</v>
      </c>
      <c r="DQ147" s="71">
        <v>9</v>
      </c>
      <c r="DR147" s="71">
        <v>12</v>
      </c>
      <c r="DS147" s="71">
        <v>11</v>
      </c>
      <c r="DT147" s="144">
        <f>(2.71828^(-492.8857+59.0795*K147+7.224*L147))/(1+(2.71828^(-492.8857+59.0795*K147+7.224*L147)))</f>
        <v>1.0410177657657065E-45</v>
      </c>
      <c r="DU147" s="40">
        <f>COUNTIF($M147,"=13")+COUNTIF($N147,"=21")+COUNTIF($O147,"=14")+COUNTIF($P147,"=11")+COUNTIF($Q147,"=11")+COUNTIF($R147,"=14")+COUNTIF($S147,"=12")+COUNTIF($T147,"=12")+COUNTIF($U147,"=12")+COUNTIF($V147,"=13")+COUNTIF($W147,"=13")+COUNTIF($X147,"=16")</f>
        <v>7</v>
      </c>
      <c r="DV147" s="40">
        <f>COUNTIF($Y147,"=17")+COUNTIF($Z147,"=9")+COUNTIF($AA147,"=9")+COUNTIF($AB147,"=11")+COUNTIF($AC147,"=11")+COUNTIF($AD147,"=25")+COUNTIF($AE147,"=15")+COUNTIF($AF147,"=19")+COUNTIF($AG147,"=30")+COUNTIF($AH147,"=15")+COUNTIF($AI147,"=15")+COUNTIF($AJ147,"=16")+COUNTIF($AK147,"=17")</f>
        <v>11</v>
      </c>
      <c r="DW147" s="40">
        <f>COUNTIF($AL147,"=11")+COUNTIF($AM147,"=11")+COUNTIF($AN147,"=22")+COUNTIF($AO147,"=23")+COUNTIF($AP147,"=17")+COUNTIF($AQ147,"=14")+COUNTIF($AR147,"=19")+COUNTIF($AS147,"=17")+COUNTIF($AV147,"=12")+COUNTIF($AW147,"=12")</f>
        <v>7</v>
      </c>
      <c r="DX147" s="40">
        <f>COUNTIF($AX147,"=11")+COUNTIF($AY147,"=9")+COUNTIF($AZ147,"=15")+COUNTIF($BA147,"=16")+COUNTIF($BB147,"=8")+COUNTIF($BC147,"=10")+COUNTIF($BD147,"=10")+COUNTIF($BE147,"=8")+COUNTIF($BF147,"=10")+COUNTIF($BG147,"=10")</f>
        <v>10</v>
      </c>
      <c r="DY147" s="40">
        <f>COUNTIF($BH147,"=12")+COUNTIF($BI147,"=23")+COUNTIF($BJ147,"=23")+COUNTIF($BK147,"=15")+COUNTIF($BL147,"=10")+COUNTIF($BM147,"=12")+COUNTIF($BN147,"=12")+COUNTIF($BO147,"=16")+COUNTIF($BP147,"=8")+COUNTIF($BQ147,"=12")+COUNTIF($BR147,"=22")+COUNTIF($BS147,"=20")+COUNTIF($BT147,"=13")</f>
        <v>10</v>
      </c>
      <c r="DZ147" s="40">
        <f>COUNTIF($BU147,"=12")+COUNTIF($BV147,"=11")+COUNTIF($BW147,"=13")+COUNTIF($BX147,"=10")+COUNTIF($BY147,"=11")+COUNTIF($BZ147,"=12")+COUNTIF($CA147,"=12")</f>
        <v>7</v>
      </c>
      <c r="EA147" s="2" t="s">
        <v>0</v>
      </c>
      <c r="EB147" s="20" t="s">
        <v>0</v>
      </c>
      <c r="EC147" s="51"/>
      <c r="ED147" s="51"/>
    </row>
    <row r="148" spans="1:165" s="13" customFormat="1" ht="15.95" customHeight="1" x14ac:dyDescent="0.25">
      <c r="A148" s="20" t="s">
        <v>253</v>
      </c>
      <c r="B148" s="35" t="s">
        <v>177</v>
      </c>
      <c r="C148" s="20" t="s">
        <v>530</v>
      </c>
      <c r="D148" s="119" t="s">
        <v>782</v>
      </c>
      <c r="E148" s="43" t="s">
        <v>711</v>
      </c>
      <c r="F148" s="20" t="s">
        <v>171</v>
      </c>
      <c r="G148" s="120">
        <v>43739</v>
      </c>
      <c r="H148" s="53">
        <v>0</v>
      </c>
      <c r="I148" s="2" t="s">
        <v>285</v>
      </c>
      <c r="J148" s="20" t="s">
        <v>284</v>
      </c>
      <c r="K148" s="123">
        <f>+COUNTIF($N148,"&lt;=21")+COUNTIF($AA148,"&lt;=9")+COUNTIF($AJ148,"&lt;=16")+COUNTIF($AN148,"&gt;=22")+COUNTIF($AP148,"&gt;=17")+COUNTIF($AQ148,"&lt;=14")+COUNTIF($AR148,"&gt;=19")+COUNTIF($BK148,"&lt;=15")+COUNTIF($BO148,"&gt;=16")+COUNTIF($BX148,"&lt;=10")</f>
        <v>5</v>
      </c>
      <c r="L148" s="124">
        <f>65-(+DU148+DV148+DW148+DX148+DY148+DZ148)</f>
        <v>13</v>
      </c>
      <c r="M148" s="113">
        <v>13</v>
      </c>
      <c r="N148" s="139">
        <v>24</v>
      </c>
      <c r="O148" s="113">
        <v>14</v>
      </c>
      <c r="P148" s="113">
        <v>11</v>
      </c>
      <c r="Q148" s="114">
        <v>11</v>
      </c>
      <c r="R148" s="114">
        <v>14</v>
      </c>
      <c r="S148" s="113">
        <v>12</v>
      </c>
      <c r="T148" s="113">
        <v>12</v>
      </c>
      <c r="U148" s="113">
        <v>12</v>
      </c>
      <c r="V148" s="113">
        <v>13</v>
      </c>
      <c r="W148" s="113">
        <v>13</v>
      </c>
      <c r="X148" s="113">
        <v>17</v>
      </c>
      <c r="Y148" s="113">
        <v>16</v>
      </c>
      <c r="Z148" s="114">
        <v>9</v>
      </c>
      <c r="AA148" s="114">
        <v>10</v>
      </c>
      <c r="AB148" s="113">
        <v>11</v>
      </c>
      <c r="AC148" s="113">
        <v>11</v>
      </c>
      <c r="AD148" s="113">
        <v>25</v>
      </c>
      <c r="AE148" s="113">
        <v>15</v>
      </c>
      <c r="AF148" s="113">
        <v>20</v>
      </c>
      <c r="AG148" s="113">
        <v>30</v>
      </c>
      <c r="AH148" s="114">
        <v>15</v>
      </c>
      <c r="AI148" s="114">
        <v>15</v>
      </c>
      <c r="AJ148" s="114">
        <v>16</v>
      </c>
      <c r="AK148" s="114">
        <v>17</v>
      </c>
      <c r="AL148" s="113">
        <v>12</v>
      </c>
      <c r="AM148" s="113">
        <v>11</v>
      </c>
      <c r="AN148" s="114">
        <v>19</v>
      </c>
      <c r="AO148" s="114">
        <v>23</v>
      </c>
      <c r="AP148" s="113">
        <v>16</v>
      </c>
      <c r="AQ148" s="113">
        <v>14</v>
      </c>
      <c r="AR148" s="113">
        <v>19</v>
      </c>
      <c r="AS148" s="113">
        <v>16</v>
      </c>
      <c r="AT148" s="114">
        <v>36</v>
      </c>
      <c r="AU148" s="114">
        <v>37</v>
      </c>
      <c r="AV148" s="113">
        <v>12</v>
      </c>
      <c r="AW148" s="113">
        <v>12</v>
      </c>
      <c r="AX148" s="113">
        <v>11</v>
      </c>
      <c r="AY148" s="113">
        <v>9</v>
      </c>
      <c r="AZ148" s="114">
        <v>15</v>
      </c>
      <c r="BA148" s="114">
        <v>16</v>
      </c>
      <c r="BB148" s="113">
        <v>8</v>
      </c>
      <c r="BC148" s="113">
        <v>12</v>
      </c>
      <c r="BD148" s="113">
        <v>10</v>
      </c>
      <c r="BE148" s="113">
        <v>8</v>
      </c>
      <c r="BF148" s="113">
        <v>10</v>
      </c>
      <c r="BG148" s="113">
        <v>10</v>
      </c>
      <c r="BH148" s="113">
        <v>12</v>
      </c>
      <c r="BI148" s="114">
        <v>23</v>
      </c>
      <c r="BJ148" s="114">
        <v>23</v>
      </c>
      <c r="BK148" s="113">
        <v>16</v>
      </c>
      <c r="BL148" s="113">
        <v>10</v>
      </c>
      <c r="BM148" s="113">
        <v>12</v>
      </c>
      <c r="BN148" s="113">
        <v>12</v>
      </c>
      <c r="BO148" s="113">
        <v>16</v>
      </c>
      <c r="BP148" s="113">
        <v>8</v>
      </c>
      <c r="BQ148" s="113">
        <v>12</v>
      </c>
      <c r="BR148" s="113">
        <v>23</v>
      </c>
      <c r="BS148" s="113">
        <v>20</v>
      </c>
      <c r="BT148" s="113">
        <v>13</v>
      </c>
      <c r="BU148" s="113">
        <v>12</v>
      </c>
      <c r="BV148" s="113">
        <v>11</v>
      </c>
      <c r="BW148" s="113">
        <v>13</v>
      </c>
      <c r="BX148" s="113">
        <v>9</v>
      </c>
      <c r="BY148" s="113">
        <v>11</v>
      </c>
      <c r="BZ148" s="113">
        <v>12</v>
      </c>
      <c r="CA148" s="113">
        <v>12</v>
      </c>
      <c r="CB148" s="71">
        <v>33</v>
      </c>
      <c r="CC148" s="71">
        <v>15</v>
      </c>
      <c r="CD148" s="71">
        <v>9</v>
      </c>
      <c r="CE148" s="71">
        <v>16</v>
      </c>
      <c r="CF148" s="71">
        <v>12</v>
      </c>
      <c r="CG148" s="71">
        <v>25</v>
      </c>
      <c r="CH148" s="71">
        <v>26</v>
      </c>
      <c r="CI148" s="71">
        <v>19</v>
      </c>
      <c r="CJ148" s="71">
        <v>12</v>
      </c>
      <c r="CK148" s="71">
        <v>11</v>
      </c>
      <c r="CL148" s="71">
        <v>14</v>
      </c>
      <c r="CM148" s="71">
        <v>12</v>
      </c>
      <c r="CN148" s="71">
        <v>11</v>
      </c>
      <c r="CO148" s="71">
        <v>9</v>
      </c>
      <c r="CP148" s="71">
        <v>12</v>
      </c>
      <c r="CQ148" s="71">
        <v>12</v>
      </c>
      <c r="CR148" s="71">
        <v>10</v>
      </c>
      <c r="CS148" s="71">
        <v>11</v>
      </c>
      <c r="CT148" s="71">
        <v>11</v>
      </c>
      <c r="CU148" s="71">
        <v>30</v>
      </c>
      <c r="CV148" s="71">
        <v>12</v>
      </c>
      <c r="CW148" s="71">
        <v>13</v>
      </c>
      <c r="CX148" s="71">
        <v>23</v>
      </c>
      <c r="CY148" s="71">
        <v>14</v>
      </c>
      <c r="CZ148" s="71">
        <v>11</v>
      </c>
      <c r="DA148" s="71">
        <v>10</v>
      </c>
      <c r="DB148" s="71">
        <v>20</v>
      </c>
      <c r="DC148" s="71">
        <v>15</v>
      </c>
      <c r="DD148" s="71">
        <v>18</v>
      </c>
      <c r="DE148" s="71">
        <v>12</v>
      </c>
      <c r="DF148" s="71">
        <v>24</v>
      </c>
      <c r="DG148" s="71">
        <v>17</v>
      </c>
      <c r="DH148" s="71">
        <v>12</v>
      </c>
      <c r="DI148" s="71">
        <v>15</v>
      </c>
      <c r="DJ148" s="71">
        <v>24</v>
      </c>
      <c r="DK148" s="71">
        <v>12</v>
      </c>
      <c r="DL148" s="71">
        <v>23</v>
      </c>
      <c r="DM148" s="71">
        <v>18</v>
      </c>
      <c r="DN148" s="71">
        <v>11</v>
      </c>
      <c r="DO148" s="71">
        <v>14</v>
      </c>
      <c r="DP148" s="71">
        <v>18</v>
      </c>
      <c r="DQ148" s="71">
        <v>9</v>
      </c>
      <c r="DR148" s="71">
        <v>12</v>
      </c>
      <c r="DS148" s="71">
        <v>11</v>
      </c>
      <c r="DT148" s="144">
        <f>(2.71828^(-492.8857+59.0795*K148+7.224*L148))/(1+(2.71828^(-492.8857+59.0795*K148+7.224*L148)))</f>
        <v>1.0410177657657065E-45</v>
      </c>
      <c r="DU148" s="40">
        <f>COUNTIF($M148,"=13")+COUNTIF($N148,"=21")+COUNTIF($O148,"=14")+COUNTIF($P148,"=11")+COUNTIF($Q148,"=11")+COUNTIF($R148,"=14")+COUNTIF($S148,"=12")+COUNTIF($T148,"=12")+COUNTIF($U148,"=12")+COUNTIF($V148,"=13")+COUNTIF($W148,"=13")+COUNTIF($X148,"=16")</f>
        <v>10</v>
      </c>
      <c r="DV148" s="40">
        <f>COUNTIF($Y148,"=17")+COUNTIF($Z148,"=9")+COUNTIF($AA148,"=9")+COUNTIF($AB148,"=11")+COUNTIF($AC148,"=11")+COUNTIF($AD148,"=25")+COUNTIF($AE148,"=15")+COUNTIF($AF148,"=19")+COUNTIF($AG148,"=30")+COUNTIF($AH148,"=15")+COUNTIF($AI148,"=15")+COUNTIF($AJ148,"=16")+COUNTIF($AK148,"=17")</f>
        <v>10</v>
      </c>
      <c r="DW148" s="40">
        <f>COUNTIF($AL148,"=11")+COUNTIF($AM148,"=11")+COUNTIF($AN148,"=22")+COUNTIF($AO148,"=23")+COUNTIF($AP148,"=17")+COUNTIF($AQ148,"=14")+COUNTIF($AR148,"=19")+COUNTIF($AS148,"=17")+COUNTIF($AV148,"=12")+COUNTIF($AW148,"=12")</f>
        <v>6</v>
      </c>
      <c r="DX148" s="40">
        <f>COUNTIF($AX148,"=11")+COUNTIF($AY148,"=9")+COUNTIF($AZ148,"=15")+COUNTIF($BA148,"=16")+COUNTIF($BB148,"=8")+COUNTIF($BC148,"=10")+COUNTIF($BD148,"=10")+COUNTIF($BE148,"=8")+COUNTIF($BF148,"=10")+COUNTIF($BG148,"=10")</f>
        <v>9</v>
      </c>
      <c r="DY148" s="40">
        <f>COUNTIF($BH148,"=12")+COUNTIF($BI148,"=23")+COUNTIF($BJ148,"=23")+COUNTIF($BK148,"=15")+COUNTIF($BL148,"=10")+COUNTIF($BM148,"=12")+COUNTIF($BN148,"=12")+COUNTIF($BO148,"=16")+COUNTIF($BP148,"=8")+COUNTIF($BQ148,"=12")+COUNTIF($BR148,"=22")+COUNTIF($BS148,"=20")+COUNTIF($BT148,"=13")</f>
        <v>11</v>
      </c>
      <c r="DZ148" s="40">
        <f>COUNTIF($BU148,"=12")+COUNTIF($BV148,"=11")+COUNTIF($BW148,"=13")+COUNTIF($BX148,"=10")+COUNTIF($BY148,"=11")+COUNTIF($BZ148,"=12")+COUNTIF($CA148,"=12")</f>
        <v>6</v>
      </c>
      <c r="EA148" s="2" t="s">
        <v>0</v>
      </c>
      <c r="EB148" s="20" t="s">
        <v>560</v>
      </c>
      <c r="EC148" s="51"/>
      <c r="ED148" s="52"/>
    </row>
    <row r="149" spans="1:165" s="13" customFormat="1" ht="15.95" customHeight="1" x14ac:dyDescent="0.25">
      <c r="A149" s="20" t="s">
        <v>277</v>
      </c>
      <c r="B149" s="10" t="s">
        <v>186</v>
      </c>
      <c r="C149" s="20" t="s">
        <v>517</v>
      </c>
      <c r="D149" s="116" t="s">
        <v>762</v>
      </c>
      <c r="E149" s="20" t="s">
        <v>12</v>
      </c>
      <c r="F149" s="20" t="s">
        <v>186</v>
      </c>
      <c r="G149" s="98">
        <v>43739</v>
      </c>
      <c r="H149" s="53">
        <v>0</v>
      </c>
      <c r="I149" s="2" t="s">
        <v>285</v>
      </c>
      <c r="J149" s="20" t="s">
        <v>284</v>
      </c>
      <c r="K149" s="123">
        <f>+COUNTIF($N149,"&lt;=21")+COUNTIF($AA149,"&lt;=9")+COUNTIF($AJ149,"&lt;=16")+COUNTIF($AN149,"&gt;=22")+COUNTIF($AP149,"&gt;=17")+COUNTIF($AQ149,"&lt;=14")+COUNTIF($AR149,"&gt;=19")+COUNTIF($BK149,"&lt;=15")+COUNTIF($BO149,"&gt;=16")+COUNTIF($BX149,"&lt;=10")</f>
        <v>5</v>
      </c>
      <c r="L149" s="124">
        <f>65-(+DU149+DV149+DW149+DX149+DY149+DZ149)</f>
        <v>13</v>
      </c>
      <c r="M149" s="113">
        <v>13</v>
      </c>
      <c r="N149" s="113">
        <v>24</v>
      </c>
      <c r="O149" s="113">
        <v>14</v>
      </c>
      <c r="P149" s="113">
        <v>11</v>
      </c>
      <c r="Q149" s="114">
        <v>11</v>
      </c>
      <c r="R149" s="114">
        <v>14</v>
      </c>
      <c r="S149" s="113">
        <v>12</v>
      </c>
      <c r="T149" s="113">
        <v>12</v>
      </c>
      <c r="U149" s="113">
        <v>12</v>
      </c>
      <c r="V149" s="113">
        <v>13</v>
      </c>
      <c r="W149" s="113">
        <v>13</v>
      </c>
      <c r="X149" s="113">
        <v>17</v>
      </c>
      <c r="Y149" s="113">
        <v>17</v>
      </c>
      <c r="Z149" s="121">
        <v>9</v>
      </c>
      <c r="AA149" s="121">
        <v>10</v>
      </c>
      <c r="AB149" s="113">
        <v>11</v>
      </c>
      <c r="AC149" s="113">
        <v>11</v>
      </c>
      <c r="AD149" s="113">
        <v>26</v>
      </c>
      <c r="AE149" s="113">
        <v>15</v>
      </c>
      <c r="AF149" s="113">
        <v>19</v>
      </c>
      <c r="AG149" s="113">
        <v>29</v>
      </c>
      <c r="AH149" s="114">
        <v>15</v>
      </c>
      <c r="AI149" s="114">
        <v>15</v>
      </c>
      <c r="AJ149" s="114">
        <v>16</v>
      </c>
      <c r="AK149" s="114">
        <v>17</v>
      </c>
      <c r="AL149" s="113">
        <v>10</v>
      </c>
      <c r="AM149" s="113">
        <v>10</v>
      </c>
      <c r="AN149" s="121">
        <v>19</v>
      </c>
      <c r="AO149" s="121">
        <v>23</v>
      </c>
      <c r="AP149" s="113">
        <v>17</v>
      </c>
      <c r="AQ149" s="113">
        <v>14</v>
      </c>
      <c r="AR149" s="113">
        <v>17</v>
      </c>
      <c r="AS149" s="113">
        <v>17</v>
      </c>
      <c r="AT149" s="121">
        <v>35</v>
      </c>
      <c r="AU149" s="121">
        <v>36</v>
      </c>
      <c r="AV149" s="113">
        <v>13</v>
      </c>
      <c r="AW149" s="113">
        <v>12</v>
      </c>
      <c r="AX149" s="113">
        <v>11</v>
      </c>
      <c r="AY149" s="113">
        <v>9</v>
      </c>
      <c r="AZ149" s="121">
        <v>15</v>
      </c>
      <c r="BA149" s="121">
        <v>16</v>
      </c>
      <c r="BB149" s="113">
        <v>9</v>
      </c>
      <c r="BC149" s="113">
        <v>10</v>
      </c>
      <c r="BD149" s="113">
        <v>10</v>
      </c>
      <c r="BE149" s="113">
        <v>8</v>
      </c>
      <c r="BF149" s="113">
        <v>10</v>
      </c>
      <c r="BG149" s="113">
        <v>10</v>
      </c>
      <c r="BH149" s="113">
        <v>12</v>
      </c>
      <c r="BI149" s="121">
        <v>23</v>
      </c>
      <c r="BJ149" s="121">
        <v>24</v>
      </c>
      <c r="BK149" s="113">
        <v>16</v>
      </c>
      <c r="BL149" s="113">
        <v>10</v>
      </c>
      <c r="BM149" s="113">
        <v>12</v>
      </c>
      <c r="BN149" s="113">
        <v>12</v>
      </c>
      <c r="BO149" s="113">
        <v>16</v>
      </c>
      <c r="BP149" s="113">
        <v>8</v>
      </c>
      <c r="BQ149" s="113">
        <v>12</v>
      </c>
      <c r="BR149" s="113">
        <v>22</v>
      </c>
      <c r="BS149" s="113">
        <v>20</v>
      </c>
      <c r="BT149" s="113">
        <v>13</v>
      </c>
      <c r="BU149" s="113">
        <v>12</v>
      </c>
      <c r="BV149" s="113">
        <v>11</v>
      </c>
      <c r="BW149" s="113">
        <v>13</v>
      </c>
      <c r="BX149" s="113">
        <v>10</v>
      </c>
      <c r="BY149" s="113">
        <v>11</v>
      </c>
      <c r="BZ149" s="113">
        <v>12</v>
      </c>
      <c r="CA149" s="113">
        <v>12</v>
      </c>
      <c r="CB149" s="71">
        <v>36</v>
      </c>
      <c r="CC149" s="71">
        <v>15</v>
      </c>
      <c r="CD149" s="71">
        <v>9</v>
      </c>
      <c r="CE149" s="71">
        <v>16</v>
      </c>
      <c r="CF149" s="71">
        <v>12</v>
      </c>
      <c r="CG149" s="71">
        <v>26</v>
      </c>
      <c r="CH149" s="71">
        <v>26</v>
      </c>
      <c r="CI149" s="71">
        <v>19</v>
      </c>
      <c r="CJ149" s="71">
        <v>12</v>
      </c>
      <c r="CK149" s="71">
        <v>11</v>
      </c>
      <c r="CL149" s="71">
        <v>13</v>
      </c>
      <c r="CM149" s="71">
        <v>12</v>
      </c>
      <c r="CN149" s="71">
        <v>11</v>
      </c>
      <c r="CO149" s="71">
        <v>9</v>
      </c>
      <c r="CP149" s="71">
        <v>14</v>
      </c>
      <c r="CQ149" s="71">
        <v>12</v>
      </c>
      <c r="CR149" s="71">
        <v>10</v>
      </c>
      <c r="CS149" s="71">
        <v>11</v>
      </c>
      <c r="CT149" s="71">
        <v>11</v>
      </c>
      <c r="CU149" s="71">
        <v>30</v>
      </c>
      <c r="CV149" s="71">
        <v>12</v>
      </c>
      <c r="CW149" s="71">
        <v>13</v>
      </c>
      <c r="CX149" s="71">
        <v>24</v>
      </c>
      <c r="CY149" s="71">
        <v>13</v>
      </c>
      <c r="CZ149" s="71">
        <v>10</v>
      </c>
      <c r="DA149" s="71">
        <v>10</v>
      </c>
      <c r="DB149" s="71">
        <v>21</v>
      </c>
      <c r="DC149" s="71">
        <v>15</v>
      </c>
      <c r="DD149" s="71">
        <v>18</v>
      </c>
      <c r="DE149" s="71">
        <v>14</v>
      </c>
      <c r="DF149" s="71">
        <v>24</v>
      </c>
      <c r="DG149" s="71">
        <v>17</v>
      </c>
      <c r="DH149" s="71">
        <v>12</v>
      </c>
      <c r="DI149" s="71">
        <v>15</v>
      </c>
      <c r="DJ149" s="71">
        <v>24</v>
      </c>
      <c r="DK149" s="71">
        <v>12</v>
      </c>
      <c r="DL149" s="71">
        <v>25</v>
      </c>
      <c r="DM149" s="71">
        <v>18</v>
      </c>
      <c r="DN149" s="71">
        <v>10</v>
      </c>
      <c r="DO149" s="71">
        <v>15</v>
      </c>
      <c r="DP149" s="71">
        <v>17</v>
      </c>
      <c r="DQ149" s="71">
        <v>9</v>
      </c>
      <c r="DR149" s="71">
        <v>13</v>
      </c>
      <c r="DS149" s="71">
        <v>11</v>
      </c>
      <c r="DT149" s="144">
        <f>(2.71828^(-492.8857+59.0795*K149+7.224*L149))/(1+(2.71828^(-492.8857+59.0795*K149+7.224*L149)))</f>
        <v>1.0410177657657065E-45</v>
      </c>
      <c r="DU149" s="40">
        <f>COUNTIF($M149,"=13")+COUNTIF($N149,"=21")+COUNTIF($O149,"=14")+COUNTIF($P149,"=11")+COUNTIF($Q149,"=11")+COUNTIF($R149,"=14")+COUNTIF($S149,"=12")+COUNTIF($T149,"=12")+COUNTIF($U149,"=12")+COUNTIF($V149,"=13")+COUNTIF($W149,"=13")+COUNTIF($X149,"=16")</f>
        <v>10</v>
      </c>
      <c r="DV149" s="40">
        <f>COUNTIF($Y149,"=17")+COUNTIF($Z149,"=9")+COUNTIF($AA149,"=9")+COUNTIF($AB149,"=11")+COUNTIF($AC149,"=11")+COUNTIF($AD149,"=25")+COUNTIF($AE149,"=15")+COUNTIF($AF149,"=19")+COUNTIF($AG149,"=30")+COUNTIF($AH149,"=15")+COUNTIF($AI149,"=15")+COUNTIF($AJ149,"=16")+COUNTIF($AK149,"=17")</f>
        <v>10</v>
      </c>
      <c r="DW149" s="40">
        <f>COUNTIF($AL149,"=11")+COUNTIF($AM149,"=11")+COUNTIF($AN149,"=22")+COUNTIF($AO149,"=23")+COUNTIF($AP149,"=17")+COUNTIF($AQ149,"=14")+COUNTIF($AR149,"=19")+COUNTIF($AS149,"=17")+COUNTIF($AV149,"=12")+COUNTIF($AW149,"=12")</f>
        <v>5</v>
      </c>
      <c r="DX149" s="40">
        <f>COUNTIF($AX149,"=11")+COUNTIF($AY149,"=9")+COUNTIF($AZ149,"=15")+COUNTIF($BA149,"=16")+COUNTIF($BB149,"=8")+COUNTIF($BC149,"=10")+COUNTIF($BD149,"=10")+COUNTIF($BE149,"=8")+COUNTIF($BF149,"=10")+COUNTIF($BG149,"=10")</f>
        <v>9</v>
      </c>
      <c r="DY149" s="40">
        <f>COUNTIF($BH149,"=12")+COUNTIF($BI149,"=23")+COUNTIF($BJ149,"=23")+COUNTIF($BK149,"=15")+COUNTIF($BL149,"=10")+COUNTIF($BM149,"=12")+COUNTIF($BN149,"=12")+COUNTIF($BO149,"=16")+COUNTIF($BP149,"=8")+COUNTIF($BQ149,"=12")+COUNTIF($BR149,"=22")+COUNTIF($BS149,"=20")+COUNTIF($BT149,"=13")</f>
        <v>11</v>
      </c>
      <c r="DZ149" s="40">
        <f>COUNTIF($BU149,"=12")+COUNTIF($BV149,"=11")+COUNTIF($BW149,"=13")+COUNTIF($BX149,"=10")+COUNTIF($BY149,"=11")+COUNTIF($BZ149,"=12")+COUNTIF($CA149,"=12")</f>
        <v>7</v>
      </c>
      <c r="EA149" s="2" t="s">
        <v>0</v>
      </c>
      <c r="EB149" s="20" t="s">
        <v>565</v>
      </c>
      <c r="EC149" s="51"/>
      <c r="ED149" s="52"/>
    </row>
    <row r="150" spans="1:165" s="13" customFormat="1" ht="15.95" customHeight="1" x14ac:dyDescent="0.25">
      <c r="A150" s="43" t="s">
        <v>264</v>
      </c>
      <c r="B150" s="26" t="s">
        <v>139</v>
      </c>
      <c r="C150" s="20" t="s">
        <v>591</v>
      </c>
      <c r="D150" s="116" t="s">
        <v>757</v>
      </c>
      <c r="E150" s="43" t="s">
        <v>12</v>
      </c>
      <c r="F150" s="2" t="s">
        <v>139</v>
      </c>
      <c r="G150" s="98">
        <v>43739</v>
      </c>
      <c r="H150" s="154">
        <v>0</v>
      </c>
      <c r="I150" s="2" t="s">
        <v>285</v>
      </c>
      <c r="J150" s="20" t="s">
        <v>284</v>
      </c>
      <c r="K150" s="123">
        <f>+COUNTIF($N150,"&lt;=21")+COUNTIF($AA150,"&lt;=9")+COUNTIF($AJ150,"&lt;=16")+COUNTIF($AN150,"&gt;=22")+COUNTIF($AP150,"&gt;=17")+COUNTIF($AQ150,"&lt;=14")+COUNTIF($AR150,"&gt;=19")+COUNTIF($BK150,"&lt;=15")+COUNTIF($BO150,"&gt;=16")+COUNTIF($BX150,"&lt;=10")</f>
        <v>5</v>
      </c>
      <c r="L150" s="124">
        <f>65-(+DU150+DV150+DW150+DX150+DY150+DZ150)</f>
        <v>13</v>
      </c>
      <c r="M150" s="139">
        <v>13</v>
      </c>
      <c r="N150" s="139">
        <v>25</v>
      </c>
      <c r="O150" s="139">
        <v>14</v>
      </c>
      <c r="P150" s="139">
        <v>11</v>
      </c>
      <c r="Q150" s="121">
        <v>11</v>
      </c>
      <c r="R150" s="121">
        <v>13</v>
      </c>
      <c r="S150" s="139">
        <v>12</v>
      </c>
      <c r="T150" s="139">
        <v>12</v>
      </c>
      <c r="U150" s="139">
        <v>12</v>
      </c>
      <c r="V150" s="139">
        <v>13</v>
      </c>
      <c r="W150" s="139">
        <v>14</v>
      </c>
      <c r="X150" s="139">
        <v>16</v>
      </c>
      <c r="Y150" s="139">
        <v>16</v>
      </c>
      <c r="Z150" s="121">
        <v>9</v>
      </c>
      <c r="AA150" s="121">
        <v>11</v>
      </c>
      <c r="AB150" s="139">
        <v>11</v>
      </c>
      <c r="AC150" s="139">
        <v>11</v>
      </c>
      <c r="AD150" s="139">
        <v>25</v>
      </c>
      <c r="AE150" s="139">
        <v>15</v>
      </c>
      <c r="AF150" s="139">
        <v>18</v>
      </c>
      <c r="AG150" s="139">
        <v>30</v>
      </c>
      <c r="AH150" s="121">
        <v>15</v>
      </c>
      <c r="AI150" s="121">
        <v>16</v>
      </c>
      <c r="AJ150" s="121">
        <v>16</v>
      </c>
      <c r="AK150" s="121">
        <v>17</v>
      </c>
      <c r="AL150" s="139">
        <v>11</v>
      </c>
      <c r="AM150" s="113">
        <v>11</v>
      </c>
      <c r="AN150" s="121">
        <v>19</v>
      </c>
      <c r="AO150" s="121">
        <v>23</v>
      </c>
      <c r="AP150" s="139">
        <v>17</v>
      </c>
      <c r="AQ150" s="139">
        <v>15</v>
      </c>
      <c r="AR150" s="139">
        <v>19</v>
      </c>
      <c r="AS150" s="139">
        <v>17</v>
      </c>
      <c r="AT150" s="121">
        <v>38</v>
      </c>
      <c r="AU150" s="121">
        <v>39</v>
      </c>
      <c r="AV150" s="113">
        <v>12</v>
      </c>
      <c r="AW150" s="139">
        <v>12</v>
      </c>
      <c r="AX150" s="139">
        <v>11</v>
      </c>
      <c r="AY150" s="139">
        <v>9</v>
      </c>
      <c r="AZ150" s="121">
        <v>15</v>
      </c>
      <c r="BA150" s="121">
        <v>16</v>
      </c>
      <c r="BB150" s="139">
        <v>8</v>
      </c>
      <c r="BC150" s="139">
        <v>10</v>
      </c>
      <c r="BD150" s="139">
        <v>10</v>
      </c>
      <c r="BE150" s="139">
        <v>8</v>
      </c>
      <c r="BF150" s="139">
        <v>10</v>
      </c>
      <c r="BG150" s="139">
        <v>10</v>
      </c>
      <c r="BH150" s="139">
        <v>12</v>
      </c>
      <c r="BI150" s="121">
        <v>21</v>
      </c>
      <c r="BJ150" s="121">
        <v>23</v>
      </c>
      <c r="BK150" s="139">
        <v>15</v>
      </c>
      <c r="BL150" s="139">
        <v>10</v>
      </c>
      <c r="BM150" s="139">
        <v>12</v>
      </c>
      <c r="BN150" s="139">
        <v>12</v>
      </c>
      <c r="BO150" s="139">
        <v>16</v>
      </c>
      <c r="BP150" s="139">
        <v>8</v>
      </c>
      <c r="BQ150" s="139">
        <v>13</v>
      </c>
      <c r="BR150" s="139">
        <v>25</v>
      </c>
      <c r="BS150" s="139">
        <v>20</v>
      </c>
      <c r="BT150" s="139">
        <v>13</v>
      </c>
      <c r="BU150" s="139">
        <v>12</v>
      </c>
      <c r="BV150" s="139">
        <v>11</v>
      </c>
      <c r="BW150" s="139">
        <v>13</v>
      </c>
      <c r="BX150" s="139">
        <v>11</v>
      </c>
      <c r="BY150" s="139">
        <v>11</v>
      </c>
      <c r="BZ150" s="139">
        <v>12</v>
      </c>
      <c r="CA150" s="139">
        <v>12</v>
      </c>
      <c r="CB150" s="71">
        <v>35</v>
      </c>
      <c r="CC150" s="71">
        <v>15</v>
      </c>
      <c r="CD150" s="71">
        <v>9</v>
      </c>
      <c r="CE150" s="71">
        <v>16</v>
      </c>
      <c r="CF150" s="71">
        <v>12</v>
      </c>
      <c r="CG150" s="71">
        <v>24</v>
      </c>
      <c r="CH150" s="71">
        <v>26</v>
      </c>
      <c r="CI150" s="71">
        <v>20</v>
      </c>
      <c r="CJ150" s="71">
        <v>12</v>
      </c>
      <c r="CK150" s="71">
        <v>11</v>
      </c>
      <c r="CL150" s="71">
        <v>12</v>
      </c>
      <c r="CM150" s="71">
        <v>12</v>
      </c>
      <c r="CN150" s="71">
        <v>11</v>
      </c>
      <c r="CO150" s="71">
        <v>9</v>
      </c>
      <c r="CP150" s="71">
        <v>13</v>
      </c>
      <c r="CQ150" s="71">
        <v>12</v>
      </c>
      <c r="CR150" s="71">
        <v>10</v>
      </c>
      <c r="CS150" s="71">
        <v>11</v>
      </c>
      <c r="CT150" s="71">
        <v>11</v>
      </c>
      <c r="CU150" s="71">
        <v>31</v>
      </c>
      <c r="CV150" s="71">
        <v>12</v>
      </c>
      <c r="CW150" s="71">
        <v>13</v>
      </c>
      <c r="CX150" s="71">
        <v>24</v>
      </c>
      <c r="CY150" s="71">
        <v>13</v>
      </c>
      <c r="CZ150" s="71">
        <v>10</v>
      </c>
      <c r="DA150" s="71">
        <v>10</v>
      </c>
      <c r="DB150" s="71">
        <v>22</v>
      </c>
      <c r="DC150" s="71">
        <v>15</v>
      </c>
      <c r="DD150" s="71">
        <v>20</v>
      </c>
      <c r="DE150" s="71">
        <v>13</v>
      </c>
      <c r="DF150" s="71">
        <v>24</v>
      </c>
      <c r="DG150" s="71">
        <v>17</v>
      </c>
      <c r="DH150" s="71">
        <v>14</v>
      </c>
      <c r="DI150" s="71">
        <v>15</v>
      </c>
      <c r="DJ150" s="71">
        <v>25</v>
      </c>
      <c r="DK150" s="71">
        <v>12</v>
      </c>
      <c r="DL150" s="71">
        <v>23</v>
      </c>
      <c r="DM150" s="71">
        <v>18</v>
      </c>
      <c r="DN150" s="71">
        <v>10</v>
      </c>
      <c r="DO150" s="71">
        <v>14</v>
      </c>
      <c r="DP150" s="71">
        <v>17</v>
      </c>
      <c r="DQ150" s="71">
        <v>9</v>
      </c>
      <c r="DR150" s="71">
        <v>12</v>
      </c>
      <c r="DS150" s="71">
        <v>11</v>
      </c>
      <c r="DT150" s="144">
        <f>(2.71828^(-492.8857+59.0795*K150+7.224*L150))/(1+(2.71828^(-492.8857+59.0795*K150+7.224*L150)))</f>
        <v>1.0410177657657065E-45</v>
      </c>
      <c r="DU150" s="40">
        <f>COUNTIF($M150,"=13")+COUNTIF($N150,"=21")+COUNTIF($O150,"=14")+COUNTIF($P150,"=11")+COUNTIF($Q150,"=11")+COUNTIF($R150,"=14")+COUNTIF($S150,"=12")+COUNTIF($T150,"=12")+COUNTIF($U150,"=12")+COUNTIF($V150,"=13")+COUNTIF($W150,"=13")+COUNTIF($X150,"=16")</f>
        <v>9</v>
      </c>
      <c r="DV150" s="40">
        <f>COUNTIF($Y150,"=17")+COUNTIF($Z150,"=9")+COUNTIF($AA150,"=9")+COUNTIF($AB150,"=11")+COUNTIF($AC150,"=11")+COUNTIF($AD150,"=25")+COUNTIF($AE150,"=15")+COUNTIF($AF150,"=19")+COUNTIF($AG150,"=30")+COUNTIF($AH150,"=15")+COUNTIF($AI150,"=15")+COUNTIF($AJ150,"=16")+COUNTIF($AK150,"=17")</f>
        <v>9</v>
      </c>
      <c r="DW150" s="40">
        <f>COUNTIF($AL150,"=11")+COUNTIF($AM150,"=11")+COUNTIF($AN150,"=22")+COUNTIF($AO150,"=23")+COUNTIF($AP150,"=17")+COUNTIF($AQ150,"=14")+COUNTIF($AR150,"=19")+COUNTIF($AS150,"=17")+COUNTIF($AV150,"=12")+COUNTIF($AW150,"=12")</f>
        <v>8</v>
      </c>
      <c r="DX150" s="40">
        <f>COUNTIF($AX150,"=11")+COUNTIF($AY150,"=9")+COUNTIF($AZ150,"=15")+COUNTIF($BA150,"=16")+COUNTIF($BB150,"=8")+COUNTIF($BC150,"=10")+COUNTIF($BD150,"=10")+COUNTIF($BE150,"=8")+COUNTIF($BF150,"=10")+COUNTIF($BG150,"=10")</f>
        <v>10</v>
      </c>
      <c r="DY150" s="40">
        <f>COUNTIF($BH150,"=12")+COUNTIF($BI150,"=23")+COUNTIF($BJ150,"=23")+COUNTIF($BK150,"=15")+COUNTIF($BL150,"=10")+COUNTIF($BM150,"=12")+COUNTIF($BN150,"=12")+COUNTIF($BO150,"=16")+COUNTIF($BP150,"=8")+COUNTIF($BQ150,"=12")+COUNTIF($BR150,"=22")+COUNTIF($BS150,"=20")+COUNTIF($BT150,"=13")</f>
        <v>10</v>
      </c>
      <c r="DZ150" s="40">
        <f>COUNTIF($BU150,"=12")+COUNTIF($BV150,"=11")+COUNTIF($BW150,"=13")+COUNTIF($BX150,"=10")+COUNTIF($BY150,"=11")+COUNTIF($BZ150,"=12")+COUNTIF($CA150,"=12")</f>
        <v>6</v>
      </c>
      <c r="EA150" s="2" t="s">
        <v>139</v>
      </c>
      <c r="EB150" s="20" t="s">
        <v>592</v>
      </c>
      <c r="EC150" s="51"/>
      <c r="ED150" s="52"/>
    </row>
    <row r="151" spans="1:165" s="13" customFormat="1" ht="15.95" customHeight="1" x14ac:dyDescent="0.25">
      <c r="A151" s="43" t="s">
        <v>273</v>
      </c>
      <c r="B151" s="35" t="s">
        <v>245</v>
      </c>
      <c r="C151" s="2" t="s">
        <v>599</v>
      </c>
      <c r="D151" s="116" t="s">
        <v>246</v>
      </c>
      <c r="E151" s="26" t="s">
        <v>5</v>
      </c>
      <c r="F151" s="2" t="s">
        <v>178</v>
      </c>
      <c r="G151" s="98">
        <v>43739</v>
      </c>
      <c r="H151" s="53">
        <v>0</v>
      </c>
      <c r="I151" s="2" t="s">
        <v>285</v>
      </c>
      <c r="J151" s="2" t="s">
        <v>284</v>
      </c>
      <c r="K151" s="123">
        <f>+COUNTIF($N151,"&lt;=21")+COUNTIF($AA151,"&lt;=9")+COUNTIF($AJ151,"&lt;=16")+COUNTIF($AN151,"&gt;=22")+COUNTIF($AP151,"&gt;=17")+COUNTIF($AQ151,"&lt;=14")+COUNTIF($AR151,"&gt;=19")+COUNTIF($BK151,"&lt;=15")+COUNTIF($BO151,"&gt;=16")+COUNTIF($BX151,"&lt;=10")</f>
        <v>5</v>
      </c>
      <c r="L151" s="124">
        <f>65-(+DU151+DV151+DW151+DX151+DY151+DZ151)</f>
        <v>14</v>
      </c>
      <c r="M151" s="129">
        <v>14</v>
      </c>
      <c r="N151" s="129">
        <v>23</v>
      </c>
      <c r="O151" s="129">
        <v>14</v>
      </c>
      <c r="P151" s="129">
        <v>11</v>
      </c>
      <c r="Q151" s="121">
        <v>11</v>
      </c>
      <c r="R151" s="121">
        <v>14</v>
      </c>
      <c r="S151" s="129">
        <v>12</v>
      </c>
      <c r="T151" s="129">
        <v>12</v>
      </c>
      <c r="U151" s="129">
        <v>13</v>
      </c>
      <c r="V151" s="129">
        <v>13</v>
      </c>
      <c r="W151" s="129">
        <v>13</v>
      </c>
      <c r="X151" s="129">
        <v>16</v>
      </c>
      <c r="Y151" s="129">
        <v>17</v>
      </c>
      <c r="Z151" s="121">
        <v>9</v>
      </c>
      <c r="AA151" s="121">
        <v>10</v>
      </c>
      <c r="AB151" s="129">
        <v>11</v>
      </c>
      <c r="AC151" s="129">
        <v>11</v>
      </c>
      <c r="AD151" s="129">
        <v>26</v>
      </c>
      <c r="AE151" s="129">
        <v>15</v>
      </c>
      <c r="AF151" s="129">
        <v>19</v>
      </c>
      <c r="AG151" s="129">
        <v>29</v>
      </c>
      <c r="AH151" s="121">
        <v>15</v>
      </c>
      <c r="AI151" s="121">
        <v>15</v>
      </c>
      <c r="AJ151" s="121">
        <v>17</v>
      </c>
      <c r="AK151" s="121">
        <v>18</v>
      </c>
      <c r="AL151" s="129">
        <v>11</v>
      </c>
      <c r="AM151" s="54">
        <v>11</v>
      </c>
      <c r="AN151" s="121">
        <v>19</v>
      </c>
      <c r="AO151" s="121">
        <v>23</v>
      </c>
      <c r="AP151" s="129">
        <v>17</v>
      </c>
      <c r="AQ151" s="129">
        <v>14</v>
      </c>
      <c r="AR151" s="129">
        <v>19</v>
      </c>
      <c r="AS151" s="129">
        <v>17</v>
      </c>
      <c r="AT151" s="121">
        <v>37</v>
      </c>
      <c r="AU151" s="121">
        <v>37</v>
      </c>
      <c r="AV151" s="54">
        <v>12</v>
      </c>
      <c r="AW151" s="129">
        <v>12</v>
      </c>
      <c r="AX151" s="129">
        <v>11</v>
      </c>
      <c r="AY151" s="129">
        <v>9</v>
      </c>
      <c r="AZ151" s="121">
        <v>15</v>
      </c>
      <c r="BA151" s="121">
        <v>16</v>
      </c>
      <c r="BB151" s="129">
        <v>8</v>
      </c>
      <c r="BC151" s="129">
        <v>10</v>
      </c>
      <c r="BD151" s="129">
        <v>10</v>
      </c>
      <c r="BE151" s="129">
        <v>8</v>
      </c>
      <c r="BF151" s="129">
        <v>10</v>
      </c>
      <c r="BG151" s="129">
        <v>9</v>
      </c>
      <c r="BH151" s="129">
        <v>12</v>
      </c>
      <c r="BI151" s="121">
        <v>23</v>
      </c>
      <c r="BJ151" s="121">
        <v>23</v>
      </c>
      <c r="BK151" s="129">
        <v>17</v>
      </c>
      <c r="BL151" s="129">
        <v>10</v>
      </c>
      <c r="BM151" s="129">
        <v>12</v>
      </c>
      <c r="BN151" s="129">
        <v>12</v>
      </c>
      <c r="BO151" s="129">
        <v>16</v>
      </c>
      <c r="BP151" s="129">
        <v>8</v>
      </c>
      <c r="BQ151" s="129">
        <v>12</v>
      </c>
      <c r="BR151" s="129">
        <v>17</v>
      </c>
      <c r="BS151" s="129">
        <v>19</v>
      </c>
      <c r="BT151" s="129">
        <v>13</v>
      </c>
      <c r="BU151" s="129">
        <v>12</v>
      </c>
      <c r="BV151" s="129">
        <v>11</v>
      </c>
      <c r="BW151" s="129">
        <v>13</v>
      </c>
      <c r="BX151" s="129">
        <v>10</v>
      </c>
      <c r="BY151" s="129">
        <v>11</v>
      </c>
      <c r="BZ151" s="129">
        <v>13</v>
      </c>
      <c r="CA151" s="129">
        <v>12</v>
      </c>
      <c r="CB151" s="62">
        <v>34</v>
      </c>
      <c r="CC151" s="62">
        <v>15</v>
      </c>
      <c r="CD151" s="62">
        <v>9</v>
      </c>
      <c r="CE151" s="62">
        <v>16</v>
      </c>
      <c r="CF151" s="62">
        <v>12</v>
      </c>
      <c r="CG151" s="62">
        <v>26</v>
      </c>
      <c r="CH151" s="62">
        <v>26</v>
      </c>
      <c r="CI151" s="62">
        <v>19</v>
      </c>
      <c r="CJ151" s="62">
        <v>12</v>
      </c>
      <c r="CK151" s="62">
        <v>11</v>
      </c>
      <c r="CL151" s="62">
        <v>13</v>
      </c>
      <c r="CM151" s="62">
        <v>12</v>
      </c>
      <c r="CN151" s="62">
        <v>10</v>
      </c>
      <c r="CO151" s="62">
        <v>9</v>
      </c>
      <c r="CP151" s="62">
        <v>12</v>
      </c>
      <c r="CQ151" s="62">
        <v>12</v>
      </c>
      <c r="CR151" s="62">
        <v>10</v>
      </c>
      <c r="CS151" s="62">
        <v>11</v>
      </c>
      <c r="CT151" s="62">
        <v>11</v>
      </c>
      <c r="CU151" s="62">
        <v>30</v>
      </c>
      <c r="CV151" s="62">
        <v>12</v>
      </c>
      <c r="CW151" s="62">
        <v>13</v>
      </c>
      <c r="CX151" s="62">
        <v>23</v>
      </c>
      <c r="CY151" s="62">
        <v>14</v>
      </c>
      <c r="CZ151" s="62">
        <v>10</v>
      </c>
      <c r="DA151" s="62">
        <v>10</v>
      </c>
      <c r="DB151" s="62">
        <v>22</v>
      </c>
      <c r="DC151" s="62">
        <v>15</v>
      </c>
      <c r="DD151" s="62">
        <v>18</v>
      </c>
      <c r="DE151" s="62">
        <v>13</v>
      </c>
      <c r="DF151" s="62">
        <v>24</v>
      </c>
      <c r="DG151" s="62">
        <v>17</v>
      </c>
      <c r="DH151" s="62">
        <v>12</v>
      </c>
      <c r="DI151" s="62">
        <v>15</v>
      </c>
      <c r="DJ151" s="62">
        <v>24</v>
      </c>
      <c r="DK151" s="62">
        <v>12</v>
      </c>
      <c r="DL151" s="62">
        <v>25</v>
      </c>
      <c r="DM151" s="62">
        <v>18</v>
      </c>
      <c r="DN151" s="62">
        <v>10</v>
      </c>
      <c r="DO151" s="62">
        <v>14</v>
      </c>
      <c r="DP151" s="62">
        <v>16</v>
      </c>
      <c r="DQ151" s="62">
        <v>9</v>
      </c>
      <c r="DR151" s="62">
        <v>12</v>
      </c>
      <c r="DS151" s="62">
        <v>11</v>
      </c>
      <c r="DT151" s="144">
        <f>(2.71828^(-492.8857+59.0795*K151+7.224*L151))/(1+(2.71828^(-492.8857+59.0795*K151+7.224*L151)))</f>
        <v>1.4282340018282298E-42</v>
      </c>
      <c r="DU151" s="40">
        <f>COUNTIF($M151,"=13")+COUNTIF($N151,"=21")+COUNTIF($O151,"=14")+COUNTIF($P151,"=11")+COUNTIF($Q151,"=11")+COUNTIF($R151,"=14")+COUNTIF($S151,"=12")+COUNTIF($T151,"=12")+COUNTIF($U151,"=12")+COUNTIF($V151,"=13")+COUNTIF($W151,"=13")+COUNTIF($X151,"=16")</f>
        <v>9</v>
      </c>
      <c r="DV151" s="40">
        <f>COUNTIF($Y151,"=17")+COUNTIF($Z151,"=9")+COUNTIF($AA151,"=9")+COUNTIF($AB151,"=11")+COUNTIF($AC151,"=11")+COUNTIF($AD151,"=25")+COUNTIF($AE151,"=15")+COUNTIF($AF151,"=19")+COUNTIF($AG151,"=30")+COUNTIF($AH151,"=15")+COUNTIF($AI151,"=15")+COUNTIF($AJ151,"=16")+COUNTIF($AK151,"=17")</f>
        <v>8</v>
      </c>
      <c r="DW151" s="40">
        <f>COUNTIF($AL151,"=11")+COUNTIF($AM151,"=11")+COUNTIF($AN151,"=22")+COUNTIF($AO151,"=23")+COUNTIF($AP151,"=17")+COUNTIF($AQ151,"=14")+COUNTIF($AR151,"=19")+COUNTIF($AS151,"=17")+COUNTIF($AV151,"=12")+COUNTIF($AW151,"=12")</f>
        <v>9</v>
      </c>
      <c r="DX151" s="40">
        <f>COUNTIF($AX151,"=11")+COUNTIF($AY151,"=9")+COUNTIF($AZ151,"=15")+COUNTIF($BA151,"=16")+COUNTIF($BB151,"=8")+COUNTIF($BC151,"=10")+COUNTIF($BD151,"=10")+COUNTIF($BE151,"=8")+COUNTIF($BF151,"=10")+COUNTIF($BG151,"=10")</f>
        <v>9</v>
      </c>
      <c r="DY151" s="40">
        <f>COUNTIF($BH151,"=12")+COUNTIF($BI151,"=23")+COUNTIF($BJ151,"=23")+COUNTIF($BK151,"=15")+COUNTIF($BL151,"=10")+COUNTIF($BM151,"=12")+COUNTIF($BN151,"=12")+COUNTIF($BO151,"=16")+COUNTIF($BP151,"=8")+COUNTIF($BQ151,"=12")+COUNTIF($BR151,"=22")+COUNTIF($BS151,"=20")+COUNTIF($BT151,"=13")</f>
        <v>10</v>
      </c>
      <c r="DZ151" s="40">
        <f>COUNTIF($BU151,"=12")+COUNTIF($BV151,"=11")+COUNTIF($BW151,"=13")+COUNTIF($BX151,"=10")+COUNTIF($BY151,"=11")+COUNTIF($BZ151,"=12")+COUNTIF($CA151,"=12")</f>
        <v>6</v>
      </c>
      <c r="EA151" s="2" t="s">
        <v>0</v>
      </c>
      <c r="EB151" s="2" t="s">
        <v>600</v>
      </c>
      <c r="EC151" s="51"/>
      <c r="ED151" s="52"/>
    </row>
    <row r="152" spans="1:165" s="13" customFormat="1" ht="15.95" customHeight="1" x14ac:dyDescent="0.25">
      <c r="A152" s="20" t="s">
        <v>271</v>
      </c>
      <c r="B152" s="52" t="s">
        <v>26</v>
      </c>
      <c r="C152" s="2" t="s">
        <v>595</v>
      </c>
      <c r="D152" s="116" t="s">
        <v>37</v>
      </c>
      <c r="E152" s="2" t="s">
        <v>111</v>
      </c>
      <c r="F152" s="2" t="s">
        <v>596</v>
      </c>
      <c r="G152" s="98">
        <v>43739</v>
      </c>
      <c r="H152" s="154">
        <v>0</v>
      </c>
      <c r="I152" s="20" t="s">
        <v>286</v>
      </c>
      <c r="J152" s="2" t="s">
        <v>284</v>
      </c>
      <c r="K152" s="123">
        <f>+COUNTIF($N152,"&lt;=21")+COUNTIF($AA152,"&lt;=9")+COUNTIF($AJ152,"&lt;=16")+COUNTIF($AN152,"&gt;=22")+COUNTIF($AP152,"&gt;=17")+COUNTIF($AQ152,"&lt;=14")+COUNTIF($AR152,"&gt;=19")+COUNTIF($BK152,"&lt;=15")+COUNTIF($BO152,"&gt;=16")+COUNTIF($BX152,"&lt;=10")</f>
        <v>5</v>
      </c>
      <c r="L152" s="124">
        <f>65-(+DU152+DV152+DW152+DX152+DY152+DZ152)</f>
        <v>14</v>
      </c>
      <c r="M152" s="54">
        <v>13</v>
      </c>
      <c r="N152" s="54">
        <v>23</v>
      </c>
      <c r="O152" s="54">
        <v>14</v>
      </c>
      <c r="P152" s="54">
        <v>11</v>
      </c>
      <c r="Q152" s="114">
        <v>11</v>
      </c>
      <c r="R152" s="114">
        <v>13</v>
      </c>
      <c r="S152" s="54">
        <v>12</v>
      </c>
      <c r="T152" s="54">
        <v>12</v>
      </c>
      <c r="U152" s="54">
        <v>12</v>
      </c>
      <c r="V152" s="54">
        <v>13</v>
      </c>
      <c r="W152" s="54">
        <v>13</v>
      </c>
      <c r="X152" s="54">
        <v>16</v>
      </c>
      <c r="Y152" s="54">
        <v>17</v>
      </c>
      <c r="Z152" s="114">
        <v>9</v>
      </c>
      <c r="AA152" s="114">
        <v>10</v>
      </c>
      <c r="AB152" s="54">
        <v>11</v>
      </c>
      <c r="AC152" s="54">
        <v>11</v>
      </c>
      <c r="AD152" s="54">
        <v>23</v>
      </c>
      <c r="AE152" s="54">
        <v>14</v>
      </c>
      <c r="AF152" s="54">
        <v>19</v>
      </c>
      <c r="AG152" s="54">
        <v>29</v>
      </c>
      <c r="AH152" s="114">
        <v>15</v>
      </c>
      <c r="AI152" s="114">
        <v>15</v>
      </c>
      <c r="AJ152" s="114">
        <v>15</v>
      </c>
      <c r="AK152" s="114">
        <v>17</v>
      </c>
      <c r="AL152" s="54">
        <v>10</v>
      </c>
      <c r="AM152" s="54">
        <v>11</v>
      </c>
      <c r="AN152" s="114">
        <v>19</v>
      </c>
      <c r="AO152" s="114">
        <v>23</v>
      </c>
      <c r="AP152" s="54">
        <v>17</v>
      </c>
      <c r="AQ152" s="54">
        <v>14</v>
      </c>
      <c r="AR152" s="54">
        <v>19</v>
      </c>
      <c r="AS152" s="54">
        <v>17</v>
      </c>
      <c r="AT152" s="114">
        <v>36</v>
      </c>
      <c r="AU152" s="114">
        <v>38</v>
      </c>
      <c r="AV152" s="54">
        <v>12</v>
      </c>
      <c r="AW152" s="54">
        <v>12</v>
      </c>
      <c r="AX152" s="54">
        <v>11</v>
      </c>
      <c r="AY152" s="54">
        <v>9</v>
      </c>
      <c r="AZ152" s="114">
        <v>15</v>
      </c>
      <c r="BA152" s="114">
        <v>16</v>
      </c>
      <c r="BB152" s="54">
        <v>8</v>
      </c>
      <c r="BC152" s="54">
        <v>10</v>
      </c>
      <c r="BD152" s="54">
        <v>10</v>
      </c>
      <c r="BE152" s="54">
        <v>8</v>
      </c>
      <c r="BF152" s="54">
        <v>10</v>
      </c>
      <c r="BG152" s="54">
        <v>10</v>
      </c>
      <c r="BH152" s="54">
        <v>12</v>
      </c>
      <c r="BI152" s="114">
        <v>23</v>
      </c>
      <c r="BJ152" s="114">
        <v>23</v>
      </c>
      <c r="BK152" s="54">
        <v>16</v>
      </c>
      <c r="BL152" s="54">
        <v>10</v>
      </c>
      <c r="BM152" s="54">
        <v>12</v>
      </c>
      <c r="BN152" s="54">
        <v>12</v>
      </c>
      <c r="BO152" s="54">
        <v>16</v>
      </c>
      <c r="BP152" s="54">
        <v>8</v>
      </c>
      <c r="BQ152" s="54">
        <v>13</v>
      </c>
      <c r="BR152" s="54">
        <v>22</v>
      </c>
      <c r="BS152" s="54">
        <v>21</v>
      </c>
      <c r="BT152" s="54">
        <v>13</v>
      </c>
      <c r="BU152" s="54">
        <v>12</v>
      </c>
      <c r="BV152" s="54">
        <v>11</v>
      </c>
      <c r="BW152" s="54">
        <v>13</v>
      </c>
      <c r="BX152" s="54">
        <v>11</v>
      </c>
      <c r="BY152" s="54">
        <v>11</v>
      </c>
      <c r="BZ152" s="54">
        <v>13</v>
      </c>
      <c r="CA152" s="54">
        <v>12</v>
      </c>
      <c r="CB152" s="71" t="s">
        <v>0</v>
      </c>
      <c r="CC152" s="71" t="s">
        <v>0</v>
      </c>
      <c r="CD152" s="71" t="s">
        <v>0</v>
      </c>
      <c r="CE152" s="71" t="s">
        <v>0</v>
      </c>
      <c r="CF152" s="71" t="s">
        <v>0</v>
      </c>
      <c r="CG152" s="71" t="s">
        <v>0</v>
      </c>
      <c r="CH152" s="71" t="s">
        <v>0</v>
      </c>
      <c r="CI152" s="71" t="s">
        <v>0</v>
      </c>
      <c r="CJ152" s="71" t="s">
        <v>0</v>
      </c>
      <c r="CK152" s="71" t="s">
        <v>0</v>
      </c>
      <c r="CL152" s="71" t="s">
        <v>0</v>
      </c>
      <c r="CM152" s="71" t="s">
        <v>0</v>
      </c>
      <c r="CN152" s="71" t="s">
        <v>0</v>
      </c>
      <c r="CO152" s="71" t="s">
        <v>0</v>
      </c>
      <c r="CP152" s="71" t="s">
        <v>0</v>
      </c>
      <c r="CQ152" s="71" t="s">
        <v>0</v>
      </c>
      <c r="CR152" s="71" t="s">
        <v>0</v>
      </c>
      <c r="CS152" s="71" t="s">
        <v>0</v>
      </c>
      <c r="CT152" s="71" t="s">
        <v>0</v>
      </c>
      <c r="CU152" s="71" t="s">
        <v>0</v>
      </c>
      <c r="CV152" s="71" t="s">
        <v>0</v>
      </c>
      <c r="CW152" s="71" t="s">
        <v>0</v>
      </c>
      <c r="CX152" s="71" t="s">
        <v>0</v>
      </c>
      <c r="CY152" s="71" t="s">
        <v>0</v>
      </c>
      <c r="CZ152" s="71" t="s">
        <v>0</v>
      </c>
      <c r="DA152" s="71" t="s">
        <v>0</v>
      </c>
      <c r="DB152" s="71" t="s">
        <v>0</v>
      </c>
      <c r="DC152" s="71" t="s">
        <v>0</v>
      </c>
      <c r="DD152" s="71" t="s">
        <v>0</v>
      </c>
      <c r="DE152" s="71" t="s">
        <v>0</v>
      </c>
      <c r="DF152" s="71" t="s">
        <v>0</v>
      </c>
      <c r="DG152" s="71" t="s">
        <v>0</v>
      </c>
      <c r="DH152" s="71" t="s">
        <v>0</v>
      </c>
      <c r="DI152" s="71" t="s">
        <v>0</v>
      </c>
      <c r="DJ152" s="71" t="s">
        <v>0</v>
      </c>
      <c r="DK152" s="71" t="s">
        <v>0</v>
      </c>
      <c r="DL152" s="71" t="s">
        <v>0</v>
      </c>
      <c r="DM152" s="71" t="s">
        <v>0</v>
      </c>
      <c r="DN152" s="71" t="s">
        <v>0</v>
      </c>
      <c r="DO152" s="71" t="s">
        <v>0</v>
      </c>
      <c r="DP152" s="71" t="s">
        <v>0</v>
      </c>
      <c r="DQ152" s="71" t="s">
        <v>0</v>
      </c>
      <c r="DR152" s="71" t="s">
        <v>0</v>
      </c>
      <c r="DS152" s="71" t="s">
        <v>0</v>
      </c>
      <c r="DT152" s="144">
        <f>(2.71828^(-492.8857+59.0795*K152+7.224*L152))/(1+(2.71828^(-492.8857+59.0795*K152+7.224*L152)))</f>
        <v>1.4282340018282298E-42</v>
      </c>
      <c r="DU152" s="40">
        <f>COUNTIF($M152,"=13")+COUNTIF($N152,"=21")+COUNTIF($O152,"=14")+COUNTIF($P152,"=11")+COUNTIF($Q152,"=11")+COUNTIF($R152,"=14")+COUNTIF($S152,"=12")+COUNTIF($T152,"=12")+COUNTIF($U152,"=12")+COUNTIF($V152,"=13")+COUNTIF($W152,"=13")+COUNTIF($X152,"=16")</f>
        <v>10</v>
      </c>
      <c r="DV152" s="40">
        <f>COUNTIF($Y152,"=17")+COUNTIF($Z152,"=9")+COUNTIF($AA152,"=9")+COUNTIF($AB152,"=11")+COUNTIF($AC152,"=11")+COUNTIF($AD152,"=25")+COUNTIF($AE152,"=15")+COUNTIF($AF152,"=19")+COUNTIF($AG152,"=30")+COUNTIF($AH152,"=15")+COUNTIF($AI152,"=15")+COUNTIF($AJ152,"=16")+COUNTIF($AK152,"=17")</f>
        <v>8</v>
      </c>
      <c r="DW152" s="40">
        <f>COUNTIF($AL152,"=11")+COUNTIF($AM152,"=11")+COUNTIF($AN152,"=22")+COUNTIF($AO152,"=23")+COUNTIF($AP152,"=17")+COUNTIF($AQ152,"=14")+COUNTIF($AR152,"=19")+COUNTIF($AS152,"=17")+COUNTIF($AV152,"=12")+COUNTIF($AW152,"=12")</f>
        <v>8</v>
      </c>
      <c r="DX152" s="40">
        <f>COUNTIF($AX152,"=11")+COUNTIF($AY152,"=9")+COUNTIF($AZ152,"=15")+COUNTIF($BA152,"=16")+COUNTIF($BB152,"=8")+COUNTIF($BC152,"=10")+COUNTIF($BD152,"=10")+COUNTIF($BE152,"=8")+COUNTIF($BF152,"=10")+COUNTIF($BG152,"=10")</f>
        <v>10</v>
      </c>
      <c r="DY152" s="40">
        <f>COUNTIF($BH152,"=12")+COUNTIF($BI152,"=23")+COUNTIF($BJ152,"=23")+COUNTIF($BK152,"=15")+COUNTIF($BL152,"=10")+COUNTIF($BM152,"=12")+COUNTIF($BN152,"=12")+COUNTIF($BO152,"=16")+COUNTIF($BP152,"=8")+COUNTIF($BQ152,"=12")+COUNTIF($BR152,"=22")+COUNTIF($BS152,"=20")+COUNTIF($BT152,"=13")</f>
        <v>10</v>
      </c>
      <c r="DZ152" s="40">
        <f>COUNTIF($BU152,"=12")+COUNTIF($BV152,"=11")+COUNTIF($BW152,"=13")+COUNTIF($BX152,"=10")+COUNTIF($BY152,"=11")+COUNTIF($BZ152,"=12")+COUNTIF($CA152,"=12")</f>
        <v>5</v>
      </c>
      <c r="EA152" s="2" t="s">
        <v>597</v>
      </c>
      <c r="EB152" s="2" t="s">
        <v>764</v>
      </c>
      <c r="EC152" s="51"/>
      <c r="ED152" s="52"/>
    </row>
    <row r="153" spans="1:165" s="13" customFormat="1" ht="15.95" customHeight="1" x14ac:dyDescent="0.25">
      <c r="A153" s="20">
        <v>142664</v>
      </c>
      <c r="B153" s="72" t="s">
        <v>194</v>
      </c>
      <c r="C153" s="20" t="s">
        <v>571</v>
      </c>
      <c r="D153" s="116" t="s">
        <v>726</v>
      </c>
      <c r="E153" s="20" t="s">
        <v>94</v>
      </c>
      <c r="F153" s="20" t="s">
        <v>151</v>
      </c>
      <c r="G153" s="98">
        <v>43739</v>
      </c>
      <c r="H153" s="154">
        <v>0</v>
      </c>
      <c r="I153" s="20" t="s">
        <v>286</v>
      </c>
      <c r="J153" s="20" t="s">
        <v>284</v>
      </c>
      <c r="K153" s="123">
        <f>+COUNTIF($N153,"&lt;=21")+COUNTIF($AA153,"&lt;=9")+COUNTIF($AJ153,"&lt;=16")+COUNTIF($AN153,"&gt;=22")+COUNTIF($AP153,"&gt;=17")+COUNTIF($AQ153,"&lt;=14")+COUNTIF($AR153,"&gt;=19")+COUNTIF($BK153,"&lt;=15")+COUNTIF($BO153,"&gt;=16")+COUNTIF($BX153,"&lt;=10")</f>
        <v>5</v>
      </c>
      <c r="L153" s="124">
        <f>65-(+DU153+DV153+DW153+DX153+DY153+DZ153)</f>
        <v>14</v>
      </c>
      <c r="M153" s="113">
        <v>13</v>
      </c>
      <c r="N153" s="113">
        <v>24</v>
      </c>
      <c r="O153" s="113">
        <v>14</v>
      </c>
      <c r="P153" s="113">
        <v>10</v>
      </c>
      <c r="Q153" s="114">
        <v>10</v>
      </c>
      <c r="R153" s="114">
        <v>14</v>
      </c>
      <c r="S153" s="113">
        <v>12</v>
      </c>
      <c r="T153" s="113">
        <v>12</v>
      </c>
      <c r="U153" s="113">
        <v>12</v>
      </c>
      <c r="V153" s="113">
        <v>13</v>
      </c>
      <c r="W153" s="113">
        <v>13</v>
      </c>
      <c r="X153" s="113">
        <v>17</v>
      </c>
      <c r="Y153" s="113">
        <v>18</v>
      </c>
      <c r="Z153" s="114">
        <v>9</v>
      </c>
      <c r="AA153" s="114">
        <v>10</v>
      </c>
      <c r="AB153" s="113">
        <v>11</v>
      </c>
      <c r="AC153" s="113">
        <v>11</v>
      </c>
      <c r="AD153" s="113">
        <v>26</v>
      </c>
      <c r="AE153" s="113">
        <v>15</v>
      </c>
      <c r="AF153" s="113">
        <v>19</v>
      </c>
      <c r="AG153" s="113">
        <v>30</v>
      </c>
      <c r="AH153" s="114">
        <v>15</v>
      </c>
      <c r="AI153" s="114">
        <v>16</v>
      </c>
      <c r="AJ153" s="114">
        <v>16</v>
      </c>
      <c r="AK153" s="114">
        <v>17</v>
      </c>
      <c r="AL153" s="113">
        <v>11</v>
      </c>
      <c r="AM153" s="113">
        <v>11</v>
      </c>
      <c r="AN153" s="114">
        <v>19</v>
      </c>
      <c r="AO153" s="114">
        <v>23</v>
      </c>
      <c r="AP153" s="113">
        <v>16</v>
      </c>
      <c r="AQ153" s="113">
        <v>14</v>
      </c>
      <c r="AR153" s="113">
        <v>19</v>
      </c>
      <c r="AS153" s="113">
        <v>17</v>
      </c>
      <c r="AT153" s="114">
        <v>35</v>
      </c>
      <c r="AU153" s="114">
        <v>39</v>
      </c>
      <c r="AV153" s="113">
        <v>12</v>
      </c>
      <c r="AW153" s="113">
        <v>12</v>
      </c>
      <c r="AX153" s="113">
        <v>11</v>
      </c>
      <c r="AY153" s="113">
        <v>9</v>
      </c>
      <c r="AZ153" s="114">
        <v>15</v>
      </c>
      <c r="BA153" s="114">
        <v>16</v>
      </c>
      <c r="BB153" s="113">
        <v>8</v>
      </c>
      <c r="BC153" s="113">
        <v>10</v>
      </c>
      <c r="BD153" s="113">
        <v>10</v>
      </c>
      <c r="BE153" s="113">
        <v>8</v>
      </c>
      <c r="BF153" s="113">
        <v>10</v>
      </c>
      <c r="BG153" s="113">
        <v>11</v>
      </c>
      <c r="BH153" s="113">
        <v>12</v>
      </c>
      <c r="BI153" s="114">
        <v>23</v>
      </c>
      <c r="BJ153" s="114">
        <v>23</v>
      </c>
      <c r="BK153" s="113">
        <v>15</v>
      </c>
      <c r="BL153" s="113">
        <v>10</v>
      </c>
      <c r="BM153" s="113">
        <v>12</v>
      </c>
      <c r="BN153" s="113">
        <v>12</v>
      </c>
      <c r="BO153" s="113">
        <v>15</v>
      </c>
      <c r="BP153" s="113">
        <v>8</v>
      </c>
      <c r="BQ153" s="113">
        <v>12</v>
      </c>
      <c r="BR153" s="113">
        <v>23</v>
      </c>
      <c r="BS153" s="113">
        <v>20</v>
      </c>
      <c r="BT153" s="113">
        <v>14</v>
      </c>
      <c r="BU153" s="113">
        <v>12</v>
      </c>
      <c r="BV153" s="113">
        <v>11</v>
      </c>
      <c r="BW153" s="113">
        <v>13</v>
      </c>
      <c r="BX153" s="113">
        <v>10</v>
      </c>
      <c r="BY153" s="113">
        <v>11</v>
      </c>
      <c r="BZ153" s="113">
        <v>12</v>
      </c>
      <c r="CA153" s="113">
        <v>12</v>
      </c>
      <c r="CB153" s="71" t="s">
        <v>0</v>
      </c>
      <c r="CC153" s="71" t="s">
        <v>0</v>
      </c>
      <c r="CD153" s="71" t="s">
        <v>0</v>
      </c>
      <c r="CE153" s="71" t="s">
        <v>0</v>
      </c>
      <c r="CF153" s="71" t="s">
        <v>0</v>
      </c>
      <c r="CG153" s="71" t="s">
        <v>0</v>
      </c>
      <c r="CH153" s="71" t="s">
        <v>0</v>
      </c>
      <c r="CI153" s="71" t="s">
        <v>0</v>
      </c>
      <c r="CJ153" s="71" t="s">
        <v>0</v>
      </c>
      <c r="CK153" s="71" t="s">
        <v>0</v>
      </c>
      <c r="CL153" s="71" t="s">
        <v>0</v>
      </c>
      <c r="CM153" s="71" t="s">
        <v>0</v>
      </c>
      <c r="CN153" s="71" t="s">
        <v>0</v>
      </c>
      <c r="CO153" s="71" t="s">
        <v>0</v>
      </c>
      <c r="CP153" s="71" t="s">
        <v>0</v>
      </c>
      <c r="CQ153" s="71" t="s">
        <v>0</v>
      </c>
      <c r="CR153" s="71" t="s">
        <v>0</v>
      </c>
      <c r="CS153" s="71" t="s">
        <v>0</v>
      </c>
      <c r="CT153" s="71" t="s">
        <v>0</v>
      </c>
      <c r="CU153" s="71" t="s">
        <v>0</v>
      </c>
      <c r="CV153" s="71" t="s">
        <v>0</v>
      </c>
      <c r="CW153" s="71" t="s">
        <v>0</v>
      </c>
      <c r="CX153" s="71" t="s">
        <v>0</v>
      </c>
      <c r="CY153" s="71" t="s">
        <v>0</v>
      </c>
      <c r="CZ153" s="71" t="s">
        <v>0</v>
      </c>
      <c r="DA153" s="71" t="s">
        <v>0</v>
      </c>
      <c r="DB153" s="71" t="s">
        <v>0</v>
      </c>
      <c r="DC153" s="71" t="s">
        <v>0</v>
      </c>
      <c r="DD153" s="71" t="s">
        <v>0</v>
      </c>
      <c r="DE153" s="71" t="s">
        <v>0</v>
      </c>
      <c r="DF153" s="71" t="s">
        <v>0</v>
      </c>
      <c r="DG153" s="71" t="s">
        <v>0</v>
      </c>
      <c r="DH153" s="71" t="s">
        <v>0</v>
      </c>
      <c r="DI153" s="71" t="s">
        <v>0</v>
      </c>
      <c r="DJ153" s="71" t="s">
        <v>0</v>
      </c>
      <c r="DK153" s="71" t="s">
        <v>0</v>
      </c>
      <c r="DL153" s="71" t="s">
        <v>0</v>
      </c>
      <c r="DM153" s="71" t="s">
        <v>0</v>
      </c>
      <c r="DN153" s="71" t="s">
        <v>0</v>
      </c>
      <c r="DO153" s="71" t="s">
        <v>0</v>
      </c>
      <c r="DP153" s="71" t="s">
        <v>0</v>
      </c>
      <c r="DQ153" s="71" t="s">
        <v>0</v>
      </c>
      <c r="DR153" s="71" t="s">
        <v>0</v>
      </c>
      <c r="DS153" s="71" t="s">
        <v>0</v>
      </c>
      <c r="DT153" s="144">
        <f>(2.71828^(-492.8857+59.0795*K153+7.224*L153))/(1+(2.71828^(-492.8857+59.0795*K153+7.224*L153)))</f>
        <v>1.4282340018282298E-42</v>
      </c>
      <c r="DU153" s="40">
        <f>COUNTIF($M153,"=13")+COUNTIF($N153,"=21")+COUNTIF($O153,"=14")+COUNTIF($P153,"=11")+COUNTIF($Q153,"=11")+COUNTIF($R153,"=14")+COUNTIF($S153,"=12")+COUNTIF($T153,"=12")+COUNTIF($U153,"=12")+COUNTIF($V153,"=13")+COUNTIF($W153,"=13")+COUNTIF($X153,"=16")</f>
        <v>8</v>
      </c>
      <c r="DV153" s="40">
        <f>COUNTIF($Y153,"=17")+COUNTIF($Z153,"=9")+COUNTIF($AA153,"=9")+COUNTIF($AB153,"=11")+COUNTIF($AC153,"=11")+COUNTIF($AD153,"=25")+COUNTIF($AE153,"=15")+COUNTIF($AF153,"=19")+COUNTIF($AG153,"=30")+COUNTIF($AH153,"=15")+COUNTIF($AI153,"=15")+COUNTIF($AJ153,"=16")+COUNTIF($AK153,"=17")</f>
        <v>9</v>
      </c>
      <c r="DW153" s="40">
        <f>COUNTIF($AL153,"=11")+COUNTIF($AM153,"=11")+COUNTIF($AN153,"=22")+COUNTIF($AO153,"=23")+COUNTIF($AP153,"=17")+COUNTIF($AQ153,"=14")+COUNTIF($AR153,"=19")+COUNTIF($AS153,"=17")+COUNTIF($AV153,"=12")+COUNTIF($AW153,"=12")</f>
        <v>8</v>
      </c>
      <c r="DX153" s="40">
        <f>COUNTIF($AX153,"=11")+COUNTIF($AY153,"=9")+COUNTIF($AZ153,"=15")+COUNTIF($BA153,"=16")+COUNTIF($BB153,"=8")+COUNTIF($BC153,"=10")+COUNTIF($BD153,"=10")+COUNTIF($BE153,"=8")+COUNTIF($BF153,"=10")+COUNTIF($BG153,"=10")</f>
        <v>9</v>
      </c>
      <c r="DY153" s="40">
        <f>COUNTIF($BH153,"=12")+COUNTIF($BI153,"=23")+COUNTIF($BJ153,"=23")+COUNTIF($BK153,"=15")+COUNTIF($BL153,"=10")+COUNTIF($BM153,"=12")+COUNTIF($BN153,"=12")+COUNTIF($BO153,"=16")+COUNTIF($BP153,"=8")+COUNTIF($BQ153,"=12")+COUNTIF($BR153,"=22")+COUNTIF($BS153,"=20")+COUNTIF($BT153,"=13")</f>
        <v>10</v>
      </c>
      <c r="DZ153" s="40">
        <f>COUNTIF($BU153,"=12")+COUNTIF($BV153,"=11")+COUNTIF($BW153,"=13")+COUNTIF($BX153,"=10")+COUNTIF($BY153,"=11")+COUNTIF($BZ153,"=12")+COUNTIF($CA153,"=12")</f>
        <v>7</v>
      </c>
      <c r="EA153" s="2" t="s">
        <v>572</v>
      </c>
      <c r="EB153" s="20" t="s">
        <v>573</v>
      </c>
      <c r="EC153" s="51"/>
      <c r="ED153" s="52"/>
    </row>
    <row r="154" spans="1:165" s="13" customFormat="1" ht="15.95" customHeight="1" x14ac:dyDescent="0.25">
      <c r="A154" s="72">
        <v>222679</v>
      </c>
      <c r="B154" s="32" t="s">
        <v>134</v>
      </c>
      <c r="C154" s="72" t="s">
        <v>165</v>
      </c>
      <c r="D154" s="116" t="s">
        <v>56</v>
      </c>
      <c r="E154" s="72" t="s">
        <v>6</v>
      </c>
      <c r="F154" s="72" t="s">
        <v>41</v>
      </c>
      <c r="G154" s="98">
        <v>43739</v>
      </c>
      <c r="H154" s="154">
        <v>0</v>
      </c>
      <c r="I154" s="20" t="s">
        <v>286</v>
      </c>
      <c r="J154" s="20" t="s">
        <v>284</v>
      </c>
      <c r="K154" s="123">
        <f>+COUNTIF($N154,"&lt;=21")+COUNTIF($AA154,"&lt;=9")+COUNTIF($AJ154,"&lt;=16")+COUNTIF($AN154,"&gt;=22")+COUNTIF($AP154,"&gt;=17")+COUNTIF($AQ154,"&lt;=14")+COUNTIF($AR154,"&gt;=19")+COUNTIF($BK154,"&lt;=15")+COUNTIF($BO154,"&gt;=16")+COUNTIF($BX154,"&lt;=10")</f>
        <v>5</v>
      </c>
      <c r="L154" s="124">
        <f>65-(+DU154+DV154+DW154+DX154+DY154+DZ154)</f>
        <v>14</v>
      </c>
      <c r="M154" s="113">
        <v>13</v>
      </c>
      <c r="N154" s="113">
        <v>25</v>
      </c>
      <c r="O154" s="113">
        <v>14</v>
      </c>
      <c r="P154" s="113">
        <v>11</v>
      </c>
      <c r="Q154" s="114">
        <v>11</v>
      </c>
      <c r="R154" s="114">
        <v>13</v>
      </c>
      <c r="S154" s="113">
        <v>12</v>
      </c>
      <c r="T154" s="113">
        <v>12</v>
      </c>
      <c r="U154" s="113">
        <v>12</v>
      </c>
      <c r="V154" s="113">
        <v>13</v>
      </c>
      <c r="W154" s="113">
        <v>14</v>
      </c>
      <c r="X154" s="113">
        <v>17</v>
      </c>
      <c r="Y154" s="113">
        <v>17</v>
      </c>
      <c r="Z154" s="114">
        <v>9</v>
      </c>
      <c r="AA154" s="114">
        <v>10</v>
      </c>
      <c r="AB154" s="113">
        <v>11</v>
      </c>
      <c r="AC154" s="113">
        <v>11</v>
      </c>
      <c r="AD154" s="113">
        <v>25</v>
      </c>
      <c r="AE154" s="113">
        <v>15</v>
      </c>
      <c r="AF154" s="113">
        <v>18</v>
      </c>
      <c r="AG154" s="113">
        <v>30</v>
      </c>
      <c r="AH154" s="114">
        <v>15</v>
      </c>
      <c r="AI154" s="114">
        <v>16</v>
      </c>
      <c r="AJ154" s="114">
        <v>16</v>
      </c>
      <c r="AK154" s="114">
        <v>17</v>
      </c>
      <c r="AL154" s="113">
        <v>11</v>
      </c>
      <c r="AM154" s="113">
        <v>11</v>
      </c>
      <c r="AN154" s="114">
        <v>23</v>
      </c>
      <c r="AO154" s="114">
        <v>23</v>
      </c>
      <c r="AP154" s="113">
        <v>17</v>
      </c>
      <c r="AQ154" s="113">
        <v>16</v>
      </c>
      <c r="AR154" s="113">
        <v>19</v>
      </c>
      <c r="AS154" s="113">
        <v>17</v>
      </c>
      <c r="AT154" s="114">
        <v>37</v>
      </c>
      <c r="AU154" s="114">
        <v>41</v>
      </c>
      <c r="AV154" s="113">
        <v>12</v>
      </c>
      <c r="AW154" s="113">
        <v>12</v>
      </c>
      <c r="AX154" s="113">
        <v>11</v>
      </c>
      <c r="AY154" s="113">
        <v>9</v>
      </c>
      <c r="AZ154" s="114">
        <v>15</v>
      </c>
      <c r="BA154" s="114">
        <v>16</v>
      </c>
      <c r="BB154" s="113">
        <v>8</v>
      </c>
      <c r="BC154" s="113">
        <v>10</v>
      </c>
      <c r="BD154" s="113">
        <v>10</v>
      </c>
      <c r="BE154" s="113">
        <v>8</v>
      </c>
      <c r="BF154" s="113">
        <v>10</v>
      </c>
      <c r="BG154" s="113">
        <v>10</v>
      </c>
      <c r="BH154" s="113">
        <v>12</v>
      </c>
      <c r="BI154" s="114">
        <v>21</v>
      </c>
      <c r="BJ154" s="114">
        <v>23</v>
      </c>
      <c r="BK154" s="113">
        <v>16</v>
      </c>
      <c r="BL154" s="113">
        <v>10</v>
      </c>
      <c r="BM154" s="113">
        <v>12</v>
      </c>
      <c r="BN154" s="113">
        <v>12</v>
      </c>
      <c r="BO154" s="113">
        <v>16</v>
      </c>
      <c r="BP154" s="113">
        <v>8</v>
      </c>
      <c r="BQ154" s="113">
        <v>12</v>
      </c>
      <c r="BR154" s="113">
        <v>26</v>
      </c>
      <c r="BS154" s="113">
        <v>20</v>
      </c>
      <c r="BT154" s="113">
        <v>12</v>
      </c>
      <c r="BU154" s="113">
        <v>12</v>
      </c>
      <c r="BV154" s="113">
        <v>11</v>
      </c>
      <c r="BW154" s="113">
        <v>13</v>
      </c>
      <c r="BX154" s="113">
        <v>11</v>
      </c>
      <c r="BY154" s="113">
        <v>11</v>
      </c>
      <c r="BZ154" s="113">
        <v>12</v>
      </c>
      <c r="CA154" s="113">
        <v>12</v>
      </c>
      <c r="CB154" s="71" t="s">
        <v>0</v>
      </c>
      <c r="CC154" s="71" t="s">
        <v>0</v>
      </c>
      <c r="CD154" s="71" t="s">
        <v>0</v>
      </c>
      <c r="CE154" s="71" t="s">
        <v>0</v>
      </c>
      <c r="CF154" s="71" t="s">
        <v>0</v>
      </c>
      <c r="CG154" s="71" t="s">
        <v>0</v>
      </c>
      <c r="CH154" s="71" t="s">
        <v>0</v>
      </c>
      <c r="CI154" s="71" t="s">
        <v>0</v>
      </c>
      <c r="CJ154" s="71" t="s">
        <v>0</v>
      </c>
      <c r="CK154" s="71" t="s">
        <v>0</v>
      </c>
      <c r="CL154" s="71" t="s">
        <v>0</v>
      </c>
      <c r="CM154" s="71" t="s">
        <v>0</v>
      </c>
      <c r="CN154" s="71" t="s">
        <v>0</v>
      </c>
      <c r="CO154" s="71" t="s">
        <v>0</v>
      </c>
      <c r="CP154" s="71" t="s">
        <v>0</v>
      </c>
      <c r="CQ154" s="71" t="s">
        <v>0</v>
      </c>
      <c r="CR154" s="71" t="s">
        <v>0</v>
      </c>
      <c r="CS154" s="71" t="s">
        <v>0</v>
      </c>
      <c r="CT154" s="71" t="s">
        <v>0</v>
      </c>
      <c r="CU154" s="71" t="s">
        <v>0</v>
      </c>
      <c r="CV154" s="71" t="s">
        <v>0</v>
      </c>
      <c r="CW154" s="71" t="s">
        <v>0</v>
      </c>
      <c r="CX154" s="71" t="s">
        <v>0</v>
      </c>
      <c r="CY154" s="71" t="s">
        <v>0</v>
      </c>
      <c r="CZ154" s="71" t="s">
        <v>0</v>
      </c>
      <c r="DA154" s="71" t="s">
        <v>0</v>
      </c>
      <c r="DB154" s="71" t="s">
        <v>0</v>
      </c>
      <c r="DC154" s="71" t="s">
        <v>0</v>
      </c>
      <c r="DD154" s="71" t="s">
        <v>0</v>
      </c>
      <c r="DE154" s="71" t="s">
        <v>0</v>
      </c>
      <c r="DF154" s="71" t="s">
        <v>0</v>
      </c>
      <c r="DG154" s="71" t="s">
        <v>0</v>
      </c>
      <c r="DH154" s="71" t="s">
        <v>0</v>
      </c>
      <c r="DI154" s="71" t="s">
        <v>0</v>
      </c>
      <c r="DJ154" s="71" t="s">
        <v>0</v>
      </c>
      <c r="DK154" s="71" t="s">
        <v>0</v>
      </c>
      <c r="DL154" s="71" t="s">
        <v>0</v>
      </c>
      <c r="DM154" s="71" t="s">
        <v>0</v>
      </c>
      <c r="DN154" s="71" t="s">
        <v>0</v>
      </c>
      <c r="DO154" s="71" t="s">
        <v>0</v>
      </c>
      <c r="DP154" s="71" t="s">
        <v>0</v>
      </c>
      <c r="DQ154" s="71" t="s">
        <v>0</v>
      </c>
      <c r="DR154" s="71" t="s">
        <v>0</v>
      </c>
      <c r="DS154" s="71" t="s">
        <v>0</v>
      </c>
      <c r="DT154" s="144">
        <f>(2.71828^(-492.8857+59.0795*K154+7.224*L154))/(1+(2.71828^(-492.8857+59.0795*K154+7.224*L154)))</f>
        <v>1.4282340018282298E-42</v>
      </c>
      <c r="DU154" s="40">
        <f>COUNTIF($M154,"=13")+COUNTIF($N154,"=21")+COUNTIF($O154,"=14")+COUNTIF($P154,"=11")+COUNTIF($Q154,"=11")+COUNTIF($R154,"=14")+COUNTIF($S154,"=12")+COUNTIF($T154,"=12")+COUNTIF($U154,"=12")+COUNTIF($V154,"=13")+COUNTIF($W154,"=13")+COUNTIF($X154,"=16")</f>
        <v>8</v>
      </c>
      <c r="DV154" s="40">
        <f>COUNTIF($Y154,"=17")+COUNTIF($Z154,"=9")+COUNTIF($AA154,"=9")+COUNTIF($AB154,"=11")+COUNTIF($AC154,"=11")+COUNTIF($AD154,"=25")+COUNTIF($AE154,"=15")+COUNTIF($AF154,"=19")+COUNTIF($AG154,"=30")+COUNTIF($AH154,"=15")+COUNTIF($AI154,"=15")+COUNTIF($AJ154,"=16")+COUNTIF($AK154,"=17")</f>
        <v>10</v>
      </c>
      <c r="DW154" s="40">
        <f>COUNTIF($AL154,"=11")+COUNTIF($AM154,"=11")+COUNTIF($AN154,"=22")+COUNTIF($AO154,"=23")+COUNTIF($AP154,"=17")+COUNTIF($AQ154,"=14")+COUNTIF($AR154,"=19")+COUNTIF($AS154,"=17")+COUNTIF($AV154,"=12")+COUNTIF($AW154,"=12")</f>
        <v>8</v>
      </c>
      <c r="DX154" s="40">
        <f>COUNTIF($AX154,"=11")+COUNTIF($AY154,"=9")+COUNTIF($AZ154,"=15")+COUNTIF($BA154,"=16")+COUNTIF($BB154,"=8")+COUNTIF($BC154,"=10")+COUNTIF($BD154,"=10")+COUNTIF($BE154,"=8")+COUNTIF($BF154,"=10")+COUNTIF($BG154,"=10")</f>
        <v>10</v>
      </c>
      <c r="DY154" s="40">
        <f>COUNTIF($BH154,"=12")+COUNTIF($BI154,"=23")+COUNTIF($BJ154,"=23")+COUNTIF($BK154,"=15")+COUNTIF($BL154,"=10")+COUNTIF($BM154,"=12")+COUNTIF($BN154,"=12")+COUNTIF($BO154,"=16")+COUNTIF($BP154,"=8")+COUNTIF($BQ154,"=12")+COUNTIF($BR154,"=22")+COUNTIF($BS154,"=20")+COUNTIF($BT154,"=13")</f>
        <v>9</v>
      </c>
      <c r="DZ154" s="40">
        <f>COUNTIF($BU154,"=12")+COUNTIF($BV154,"=11")+COUNTIF($BW154,"=13")+COUNTIF($BX154,"=10")+COUNTIF($BY154,"=11")+COUNTIF($BZ154,"=12")+COUNTIF($CA154,"=12")</f>
        <v>6</v>
      </c>
      <c r="EA154" s="72" t="s">
        <v>134</v>
      </c>
      <c r="EB154" s="72" t="s">
        <v>0</v>
      </c>
      <c r="EC154" s="51"/>
      <c r="ED154" s="52"/>
    </row>
    <row r="155" spans="1:165" s="13" customFormat="1" ht="15.95" customHeight="1" x14ac:dyDescent="0.25">
      <c r="A155" s="20">
        <v>228786</v>
      </c>
      <c r="B155" s="32" t="s">
        <v>135</v>
      </c>
      <c r="C155" s="20" t="s">
        <v>550</v>
      </c>
      <c r="D155" s="116" t="s">
        <v>60</v>
      </c>
      <c r="E155" s="20" t="s">
        <v>12</v>
      </c>
      <c r="F155" s="20" t="s">
        <v>578</v>
      </c>
      <c r="G155" s="98">
        <v>43739</v>
      </c>
      <c r="H155" s="154">
        <v>0</v>
      </c>
      <c r="I155" s="2" t="s">
        <v>285</v>
      </c>
      <c r="J155" s="20" t="s">
        <v>284</v>
      </c>
      <c r="K155" s="123">
        <f>+COUNTIF($N155,"&lt;=21")+COUNTIF($AA155,"&lt;=9")+COUNTIF($AJ155,"&lt;=16")+COUNTIF($AN155,"&gt;=22")+COUNTIF($AP155,"&gt;=17")+COUNTIF($AQ155,"&lt;=14")+COUNTIF($AR155,"&gt;=19")+COUNTIF($BK155,"&lt;=15")+COUNTIF($BO155,"&gt;=16")+COUNTIF($BX155,"&lt;=10")</f>
        <v>5</v>
      </c>
      <c r="L155" s="124">
        <f>65-(+DU155+DV155+DW155+DX155+DY155+DZ155)</f>
        <v>14</v>
      </c>
      <c r="M155" s="113">
        <v>13</v>
      </c>
      <c r="N155" s="113">
        <v>25</v>
      </c>
      <c r="O155" s="113">
        <v>14</v>
      </c>
      <c r="P155" s="113">
        <v>11</v>
      </c>
      <c r="Q155" s="114">
        <v>11</v>
      </c>
      <c r="R155" s="114">
        <v>13</v>
      </c>
      <c r="S155" s="113">
        <v>12</v>
      </c>
      <c r="T155" s="113">
        <v>12</v>
      </c>
      <c r="U155" s="113">
        <v>12</v>
      </c>
      <c r="V155" s="113">
        <v>13</v>
      </c>
      <c r="W155" s="113">
        <v>14</v>
      </c>
      <c r="X155" s="113">
        <v>16</v>
      </c>
      <c r="Y155" s="113">
        <v>17</v>
      </c>
      <c r="Z155" s="114">
        <v>9</v>
      </c>
      <c r="AA155" s="114">
        <v>10</v>
      </c>
      <c r="AB155" s="113">
        <v>11</v>
      </c>
      <c r="AC155" s="113">
        <v>11</v>
      </c>
      <c r="AD155" s="113">
        <v>25</v>
      </c>
      <c r="AE155" s="113">
        <v>15</v>
      </c>
      <c r="AF155" s="113">
        <v>18</v>
      </c>
      <c r="AG155" s="113">
        <v>31</v>
      </c>
      <c r="AH155" s="114">
        <v>15</v>
      </c>
      <c r="AI155" s="114">
        <v>16</v>
      </c>
      <c r="AJ155" s="114">
        <v>16</v>
      </c>
      <c r="AK155" s="114">
        <v>17</v>
      </c>
      <c r="AL155" s="113">
        <v>11</v>
      </c>
      <c r="AM155" s="113">
        <v>10</v>
      </c>
      <c r="AN155" s="114">
        <v>23</v>
      </c>
      <c r="AO155" s="114">
        <v>23</v>
      </c>
      <c r="AP155" s="113">
        <v>17</v>
      </c>
      <c r="AQ155" s="113">
        <v>16</v>
      </c>
      <c r="AR155" s="113">
        <v>19</v>
      </c>
      <c r="AS155" s="113">
        <v>17</v>
      </c>
      <c r="AT155" s="114">
        <v>37</v>
      </c>
      <c r="AU155" s="114">
        <v>38</v>
      </c>
      <c r="AV155" s="113">
        <v>12</v>
      </c>
      <c r="AW155" s="113">
        <v>12</v>
      </c>
      <c r="AX155" s="113">
        <v>11</v>
      </c>
      <c r="AY155" s="113">
        <v>9</v>
      </c>
      <c r="AZ155" s="114">
        <v>15</v>
      </c>
      <c r="BA155" s="114">
        <v>16</v>
      </c>
      <c r="BB155" s="113">
        <v>8</v>
      </c>
      <c r="BC155" s="113">
        <v>10</v>
      </c>
      <c r="BD155" s="113">
        <v>10</v>
      </c>
      <c r="BE155" s="113">
        <v>8</v>
      </c>
      <c r="BF155" s="113">
        <v>10</v>
      </c>
      <c r="BG155" s="113">
        <v>10</v>
      </c>
      <c r="BH155" s="113">
        <v>12</v>
      </c>
      <c r="BI155" s="114">
        <v>21</v>
      </c>
      <c r="BJ155" s="114">
        <v>23</v>
      </c>
      <c r="BK155" s="113">
        <v>17</v>
      </c>
      <c r="BL155" s="113">
        <v>10</v>
      </c>
      <c r="BM155" s="113">
        <v>12</v>
      </c>
      <c r="BN155" s="113">
        <v>12</v>
      </c>
      <c r="BO155" s="113">
        <v>16</v>
      </c>
      <c r="BP155" s="113">
        <v>8</v>
      </c>
      <c r="BQ155" s="113">
        <v>12</v>
      </c>
      <c r="BR155" s="113">
        <v>25</v>
      </c>
      <c r="BS155" s="113">
        <v>20</v>
      </c>
      <c r="BT155" s="113">
        <v>13</v>
      </c>
      <c r="BU155" s="113">
        <v>12</v>
      </c>
      <c r="BV155" s="113">
        <v>11</v>
      </c>
      <c r="BW155" s="113">
        <v>13</v>
      </c>
      <c r="BX155" s="113">
        <v>11</v>
      </c>
      <c r="BY155" s="113">
        <v>11</v>
      </c>
      <c r="BZ155" s="113">
        <v>12</v>
      </c>
      <c r="CA155" s="113">
        <v>12</v>
      </c>
      <c r="CB155" s="71">
        <v>37</v>
      </c>
      <c r="CC155" s="71">
        <v>15</v>
      </c>
      <c r="CD155" s="71">
        <v>9</v>
      </c>
      <c r="CE155" s="71">
        <v>16</v>
      </c>
      <c r="CF155" s="71">
        <v>12</v>
      </c>
      <c r="CG155" s="71">
        <v>24</v>
      </c>
      <c r="CH155" s="71">
        <v>26</v>
      </c>
      <c r="CI155" s="71">
        <v>19</v>
      </c>
      <c r="CJ155" s="71">
        <v>12</v>
      </c>
      <c r="CK155" s="71">
        <v>11</v>
      </c>
      <c r="CL155" s="71">
        <v>12</v>
      </c>
      <c r="CM155" s="71">
        <v>12</v>
      </c>
      <c r="CN155" s="71">
        <v>11</v>
      </c>
      <c r="CO155" s="71">
        <v>9</v>
      </c>
      <c r="CP155" s="71">
        <v>13</v>
      </c>
      <c r="CQ155" s="71">
        <v>12</v>
      </c>
      <c r="CR155" s="71">
        <v>10</v>
      </c>
      <c r="CS155" s="71">
        <v>11</v>
      </c>
      <c r="CT155" s="71">
        <v>11</v>
      </c>
      <c r="CU155" s="71">
        <v>30</v>
      </c>
      <c r="CV155" s="71">
        <v>13</v>
      </c>
      <c r="CW155" s="71">
        <v>13</v>
      </c>
      <c r="CX155" s="71">
        <v>24</v>
      </c>
      <c r="CY155" s="71">
        <v>13</v>
      </c>
      <c r="CZ155" s="71">
        <v>10</v>
      </c>
      <c r="DA155" s="71">
        <v>10</v>
      </c>
      <c r="DB155" s="71">
        <v>21</v>
      </c>
      <c r="DC155" s="71">
        <v>15</v>
      </c>
      <c r="DD155" s="71">
        <v>16</v>
      </c>
      <c r="DE155" s="71">
        <v>14</v>
      </c>
      <c r="DF155" s="71">
        <v>24</v>
      </c>
      <c r="DG155" s="71">
        <v>17</v>
      </c>
      <c r="DH155" s="71">
        <v>13</v>
      </c>
      <c r="DI155" s="71">
        <v>15</v>
      </c>
      <c r="DJ155" s="71">
        <v>24</v>
      </c>
      <c r="DK155" s="71">
        <v>12</v>
      </c>
      <c r="DL155" s="71">
        <v>23</v>
      </c>
      <c r="DM155" s="71">
        <v>18</v>
      </c>
      <c r="DN155" s="71">
        <v>10</v>
      </c>
      <c r="DO155" s="71">
        <v>14</v>
      </c>
      <c r="DP155" s="71">
        <v>17</v>
      </c>
      <c r="DQ155" s="71">
        <v>9</v>
      </c>
      <c r="DR155" s="71">
        <v>12</v>
      </c>
      <c r="DS155" s="71">
        <v>11</v>
      </c>
      <c r="DT155" s="144">
        <f>(2.71828^(-492.8857+59.0795*K155+7.224*L155))/(1+(2.71828^(-492.8857+59.0795*K155+7.224*L155)))</f>
        <v>1.4282340018282298E-42</v>
      </c>
      <c r="DU155" s="40">
        <f>COUNTIF($M155,"=13")+COUNTIF($N155,"=21")+COUNTIF($O155,"=14")+COUNTIF($P155,"=11")+COUNTIF($Q155,"=11")+COUNTIF($R155,"=14")+COUNTIF($S155,"=12")+COUNTIF($T155,"=12")+COUNTIF($U155,"=12")+COUNTIF($V155,"=13")+COUNTIF($W155,"=13")+COUNTIF($X155,"=16")</f>
        <v>9</v>
      </c>
      <c r="DV155" s="40">
        <f>COUNTIF($Y155,"=17")+COUNTIF($Z155,"=9")+COUNTIF($AA155,"=9")+COUNTIF($AB155,"=11")+COUNTIF($AC155,"=11")+COUNTIF($AD155,"=25")+COUNTIF($AE155,"=15")+COUNTIF($AF155,"=19")+COUNTIF($AG155,"=30")+COUNTIF($AH155,"=15")+COUNTIF($AI155,"=15")+COUNTIF($AJ155,"=16")+COUNTIF($AK155,"=17")</f>
        <v>9</v>
      </c>
      <c r="DW155" s="40">
        <f>COUNTIF($AL155,"=11")+COUNTIF($AM155,"=11")+COUNTIF($AN155,"=22")+COUNTIF($AO155,"=23")+COUNTIF($AP155,"=17")+COUNTIF($AQ155,"=14")+COUNTIF($AR155,"=19")+COUNTIF($AS155,"=17")+COUNTIF($AV155,"=12")+COUNTIF($AW155,"=12")</f>
        <v>7</v>
      </c>
      <c r="DX155" s="40">
        <f>COUNTIF($AX155,"=11")+COUNTIF($AY155,"=9")+COUNTIF($AZ155,"=15")+COUNTIF($BA155,"=16")+COUNTIF($BB155,"=8")+COUNTIF($BC155,"=10")+COUNTIF($BD155,"=10")+COUNTIF($BE155,"=8")+COUNTIF($BF155,"=10")+COUNTIF($BG155,"=10")</f>
        <v>10</v>
      </c>
      <c r="DY155" s="40">
        <f>COUNTIF($BH155,"=12")+COUNTIF($BI155,"=23")+COUNTIF($BJ155,"=23")+COUNTIF($BK155,"=15")+COUNTIF($BL155,"=10")+COUNTIF($BM155,"=12")+COUNTIF($BN155,"=12")+COUNTIF($BO155,"=16")+COUNTIF($BP155,"=8")+COUNTIF($BQ155,"=12")+COUNTIF($BR155,"=22")+COUNTIF($BS155,"=20")+COUNTIF($BT155,"=13")</f>
        <v>10</v>
      </c>
      <c r="DZ155" s="40">
        <f>COUNTIF($BU155,"=12")+COUNTIF($BV155,"=11")+COUNTIF($BW155,"=13")+COUNTIF($BX155,"=10")+COUNTIF($BY155,"=11")+COUNTIF($BZ155,"=12")+COUNTIF($CA155,"=12")</f>
        <v>6</v>
      </c>
      <c r="EA155" s="2" t="s">
        <v>0</v>
      </c>
      <c r="EB155" s="20" t="s">
        <v>579</v>
      </c>
      <c r="EC155" s="51"/>
      <c r="ED155" s="52"/>
    </row>
    <row r="156" spans="1:165" s="13" customFormat="1" ht="15.95" customHeight="1" x14ac:dyDescent="0.25">
      <c r="A156" s="20">
        <v>348871</v>
      </c>
      <c r="B156" s="2" t="s">
        <v>585</v>
      </c>
      <c r="C156" s="2" t="s">
        <v>583</v>
      </c>
      <c r="D156" s="116" t="s">
        <v>237</v>
      </c>
      <c r="E156" s="2" t="s">
        <v>6</v>
      </c>
      <c r="F156" s="2" t="s">
        <v>584</v>
      </c>
      <c r="G156" s="98">
        <v>43739</v>
      </c>
      <c r="H156" s="154">
        <v>0</v>
      </c>
      <c r="I156" s="2" t="s">
        <v>285</v>
      </c>
      <c r="J156" s="2" t="s">
        <v>284</v>
      </c>
      <c r="K156" s="123">
        <f>+COUNTIF($N156,"&lt;=21")+COUNTIF($AA156,"&lt;=9")+COUNTIF($AJ156,"&lt;=16")+COUNTIF($AN156,"&gt;=22")+COUNTIF($AP156,"&gt;=17")+COUNTIF($AQ156,"&lt;=14")+COUNTIF($AR156,"&gt;=19")+COUNTIF($BK156,"&lt;=15")+COUNTIF($BO156,"&gt;=16")+COUNTIF($BX156,"&lt;=10")</f>
        <v>5</v>
      </c>
      <c r="L156" s="124">
        <f>65-(+DU156+DV156+DW156+DX156+DY156+DZ156)</f>
        <v>14</v>
      </c>
      <c r="M156" s="54">
        <v>13</v>
      </c>
      <c r="N156" s="54">
        <v>24</v>
      </c>
      <c r="O156" s="54">
        <v>14</v>
      </c>
      <c r="P156" s="54">
        <v>11</v>
      </c>
      <c r="Q156" s="114">
        <v>11</v>
      </c>
      <c r="R156" s="114">
        <v>14</v>
      </c>
      <c r="S156" s="54">
        <v>13</v>
      </c>
      <c r="T156" s="54">
        <v>12</v>
      </c>
      <c r="U156" s="54">
        <v>11</v>
      </c>
      <c r="V156" s="54">
        <v>13</v>
      </c>
      <c r="W156" s="54">
        <v>13</v>
      </c>
      <c r="X156" s="54">
        <v>16</v>
      </c>
      <c r="Y156" s="54">
        <v>16</v>
      </c>
      <c r="Z156" s="114">
        <v>9</v>
      </c>
      <c r="AA156" s="114">
        <v>10</v>
      </c>
      <c r="AB156" s="54">
        <v>11</v>
      </c>
      <c r="AC156" s="54">
        <v>11</v>
      </c>
      <c r="AD156" s="54">
        <v>25</v>
      </c>
      <c r="AE156" s="54">
        <v>15</v>
      </c>
      <c r="AF156" s="54">
        <v>19</v>
      </c>
      <c r="AG156" s="54">
        <v>28</v>
      </c>
      <c r="AH156" s="114">
        <v>15</v>
      </c>
      <c r="AI156" s="114">
        <v>15</v>
      </c>
      <c r="AJ156" s="114">
        <v>16</v>
      </c>
      <c r="AK156" s="114">
        <v>17</v>
      </c>
      <c r="AL156" s="54">
        <v>11</v>
      </c>
      <c r="AM156" s="54">
        <v>11</v>
      </c>
      <c r="AN156" s="114">
        <v>19</v>
      </c>
      <c r="AO156" s="114">
        <v>23</v>
      </c>
      <c r="AP156" s="54">
        <v>17</v>
      </c>
      <c r="AQ156" s="54">
        <v>15</v>
      </c>
      <c r="AR156" s="54">
        <v>19</v>
      </c>
      <c r="AS156" s="54">
        <v>17</v>
      </c>
      <c r="AT156" s="114">
        <v>37</v>
      </c>
      <c r="AU156" s="114">
        <v>38</v>
      </c>
      <c r="AV156" s="54">
        <v>12</v>
      </c>
      <c r="AW156" s="54">
        <v>12</v>
      </c>
      <c r="AX156" s="54">
        <v>11</v>
      </c>
      <c r="AY156" s="54">
        <v>9</v>
      </c>
      <c r="AZ156" s="114">
        <v>15</v>
      </c>
      <c r="BA156" s="114">
        <v>16</v>
      </c>
      <c r="BB156" s="54">
        <v>8</v>
      </c>
      <c r="BC156" s="54">
        <v>11</v>
      </c>
      <c r="BD156" s="54">
        <v>10</v>
      </c>
      <c r="BE156" s="54">
        <v>8</v>
      </c>
      <c r="BF156" s="54">
        <v>10</v>
      </c>
      <c r="BG156" s="54">
        <v>10</v>
      </c>
      <c r="BH156" s="54">
        <v>12</v>
      </c>
      <c r="BI156" s="114">
        <v>22</v>
      </c>
      <c r="BJ156" s="114">
        <v>23</v>
      </c>
      <c r="BK156" s="54">
        <v>15</v>
      </c>
      <c r="BL156" s="54">
        <v>10</v>
      </c>
      <c r="BM156" s="54">
        <v>12</v>
      </c>
      <c r="BN156" s="54">
        <v>12</v>
      </c>
      <c r="BO156" s="54">
        <v>16</v>
      </c>
      <c r="BP156" s="54">
        <v>8</v>
      </c>
      <c r="BQ156" s="54">
        <v>13</v>
      </c>
      <c r="BR156" s="54">
        <v>22</v>
      </c>
      <c r="BS156" s="54">
        <v>20</v>
      </c>
      <c r="BT156" s="54">
        <v>11</v>
      </c>
      <c r="BU156" s="54">
        <v>12</v>
      </c>
      <c r="BV156" s="54">
        <v>11</v>
      </c>
      <c r="BW156" s="54">
        <v>13</v>
      </c>
      <c r="BX156" s="54">
        <v>11</v>
      </c>
      <c r="BY156" s="54">
        <v>11</v>
      </c>
      <c r="BZ156" s="54">
        <v>12</v>
      </c>
      <c r="CA156" s="54">
        <v>11</v>
      </c>
      <c r="CB156" s="62">
        <v>34</v>
      </c>
      <c r="CC156" s="62">
        <v>15</v>
      </c>
      <c r="CD156" s="62">
        <v>9</v>
      </c>
      <c r="CE156" s="62">
        <v>16</v>
      </c>
      <c r="CF156" s="62">
        <v>12</v>
      </c>
      <c r="CG156" s="62">
        <v>28</v>
      </c>
      <c r="CH156" s="62">
        <v>26</v>
      </c>
      <c r="CI156" s="62">
        <v>19</v>
      </c>
      <c r="CJ156" s="62">
        <v>11</v>
      </c>
      <c r="CK156" s="62">
        <v>10</v>
      </c>
      <c r="CL156" s="62">
        <v>12</v>
      </c>
      <c r="CM156" s="62">
        <v>12</v>
      </c>
      <c r="CN156" s="62">
        <v>10</v>
      </c>
      <c r="CO156" s="62">
        <v>9</v>
      </c>
      <c r="CP156" s="62">
        <v>12</v>
      </c>
      <c r="CQ156" s="62">
        <v>12</v>
      </c>
      <c r="CR156" s="62">
        <v>10</v>
      </c>
      <c r="CS156" s="62">
        <v>11</v>
      </c>
      <c r="CT156" s="62">
        <v>11</v>
      </c>
      <c r="CU156" s="62">
        <v>30</v>
      </c>
      <c r="CV156" s="62">
        <v>12</v>
      </c>
      <c r="CW156" s="62">
        <v>12</v>
      </c>
      <c r="CX156" s="62">
        <v>24</v>
      </c>
      <c r="CY156" s="62">
        <v>13</v>
      </c>
      <c r="CZ156" s="62">
        <v>10</v>
      </c>
      <c r="DA156" s="62">
        <v>10</v>
      </c>
      <c r="DB156" s="62">
        <v>20</v>
      </c>
      <c r="DC156" s="62">
        <v>15</v>
      </c>
      <c r="DD156" s="62">
        <v>19</v>
      </c>
      <c r="DE156" s="62">
        <v>13</v>
      </c>
      <c r="DF156" s="62">
        <v>25</v>
      </c>
      <c r="DG156" s="62">
        <v>17</v>
      </c>
      <c r="DH156" s="62">
        <v>12</v>
      </c>
      <c r="DI156" s="62">
        <v>15</v>
      </c>
      <c r="DJ156" s="62">
        <v>24</v>
      </c>
      <c r="DK156" s="62">
        <v>12</v>
      </c>
      <c r="DL156" s="62">
        <v>23</v>
      </c>
      <c r="DM156" s="62">
        <v>18</v>
      </c>
      <c r="DN156" s="62">
        <v>10</v>
      </c>
      <c r="DO156" s="62">
        <v>15</v>
      </c>
      <c r="DP156" s="62">
        <v>17</v>
      </c>
      <c r="DQ156" s="62">
        <v>9</v>
      </c>
      <c r="DR156" s="62">
        <v>12</v>
      </c>
      <c r="DS156" s="62">
        <v>11</v>
      </c>
      <c r="DT156" s="144">
        <f>(2.71828^(-492.8857+59.0795*K156+7.224*L156))/(1+(2.71828^(-492.8857+59.0795*K156+7.224*L156)))</f>
        <v>1.4282340018282298E-42</v>
      </c>
      <c r="DU156" s="40">
        <f>COUNTIF($M156,"=13")+COUNTIF($N156,"=21")+COUNTIF($O156,"=14")+COUNTIF($P156,"=11")+COUNTIF($Q156,"=11")+COUNTIF($R156,"=14")+COUNTIF($S156,"=12")+COUNTIF($T156,"=12")+COUNTIF($U156,"=12")+COUNTIF($V156,"=13")+COUNTIF($W156,"=13")+COUNTIF($X156,"=16")</f>
        <v>9</v>
      </c>
      <c r="DV156" s="40">
        <f>COUNTIF($Y156,"=17")+COUNTIF($Z156,"=9")+COUNTIF($AA156,"=9")+COUNTIF($AB156,"=11")+COUNTIF($AC156,"=11")+COUNTIF($AD156,"=25")+COUNTIF($AE156,"=15")+COUNTIF($AF156,"=19")+COUNTIF($AG156,"=30")+COUNTIF($AH156,"=15")+COUNTIF($AI156,"=15")+COUNTIF($AJ156,"=16")+COUNTIF($AK156,"=17")</f>
        <v>10</v>
      </c>
      <c r="DW156" s="40">
        <f>COUNTIF($AL156,"=11")+COUNTIF($AM156,"=11")+COUNTIF($AN156,"=22")+COUNTIF($AO156,"=23")+COUNTIF($AP156,"=17")+COUNTIF($AQ156,"=14")+COUNTIF($AR156,"=19")+COUNTIF($AS156,"=17")+COUNTIF($AV156,"=12")+COUNTIF($AW156,"=12")</f>
        <v>8</v>
      </c>
      <c r="DX156" s="40">
        <f>COUNTIF($AX156,"=11")+COUNTIF($AY156,"=9")+COUNTIF($AZ156,"=15")+COUNTIF($BA156,"=16")+COUNTIF($BB156,"=8")+COUNTIF($BC156,"=10")+COUNTIF($BD156,"=10")+COUNTIF($BE156,"=8")+COUNTIF($BF156,"=10")+COUNTIF($BG156,"=10")</f>
        <v>9</v>
      </c>
      <c r="DY156" s="40">
        <f>COUNTIF($BH156,"=12")+COUNTIF($BI156,"=23")+COUNTIF($BJ156,"=23")+COUNTIF($BK156,"=15")+COUNTIF($BL156,"=10")+COUNTIF($BM156,"=12")+COUNTIF($BN156,"=12")+COUNTIF($BO156,"=16")+COUNTIF($BP156,"=8")+COUNTIF($BQ156,"=12")+COUNTIF($BR156,"=22")+COUNTIF($BS156,"=20")+COUNTIF($BT156,"=13")</f>
        <v>10</v>
      </c>
      <c r="DZ156" s="40">
        <f>COUNTIF($BU156,"=12")+COUNTIF($BV156,"=11")+COUNTIF($BW156,"=13")+COUNTIF($BX156,"=10")+COUNTIF($BY156,"=11")+COUNTIF($BZ156,"=12")+COUNTIF($CA156,"=12")</f>
        <v>5</v>
      </c>
      <c r="EA156" s="2" t="s">
        <v>0</v>
      </c>
      <c r="EB156" s="2" t="s">
        <v>585</v>
      </c>
      <c r="EC156" s="51"/>
      <c r="ED156" s="33"/>
    </row>
    <row r="157" spans="1:165" s="13" customFormat="1" ht="15.95" customHeight="1" x14ac:dyDescent="0.25">
      <c r="A157" s="20">
        <v>367027</v>
      </c>
      <c r="B157" s="52" t="s">
        <v>157</v>
      </c>
      <c r="C157" s="20" t="s">
        <v>586</v>
      </c>
      <c r="D157" s="116" t="s">
        <v>739</v>
      </c>
      <c r="E157" s="20" t="s">
        <v>12</v>
      </c>
      <c r="F157" s="20" t="s">
        <v>43</v>
      </c>
      <c r="G157" s="98">
        <v>43739</v>
      </c>
      <c r="H157" s="154">
        <v>0</v>
      </c>
      <c r="I157" s="2" t="s">
        <v>285</v>
      </c>
      <c r="J157" s="20" t="s">
        <v>284</v>
      </c>
      <c r="K157" s="123">
        <f>+COUNTIF($N157,"&lt;=21")+COUNTIF($AA157,"&lt;=9")+COUNTIF($AJ157,"&lt;=16")+COUNTIF($AN157,"&gt;=22")+COUNTIF($AP157,"&gt;=17")+COUNTIF($AQ157,"&lt;=14")+COUNTIF($AR157,"&gt;=19")+COUNTIF($BK157,"&lt;=15")+COUNTIF($BO157,"&gt;=16")+COUNTIF($BX157,"&lt;=10")</f>
        <v>5</v>
      </c>
      <c r="L157" s="124">
        <f>65-(+DU157+DV157+DW157+DX157+DY157+DZ157)</f>
        <v>14</v>
      </c>
      <c r="M157" s="113">
        <v>13</v>
      </c>
      <c r="N157" s="113">
        <v>25</v>
      </c>
      <c r="O157" s="113">
        <v>14</v>
      </c>
      <c r="P157" s="113">
        <v>11</v>
      </c>
      <c r="Q157" s="114">
        <v>11</v>
      </c>
      <c r="R157" s="114">
        <v>13</v>
      </c>
      <c r="S157" s="113">
        <v>12</v>
      </c>
      <c r="T157" s="113">
        <v>12</v>
      </c>
      <c r="U157" s="113">
        <v>11</v>
      </c>
      <c r="V157" s="113">
        <v>13</v>
      </c>
      <c r="W157" s="113">
        <v>14</v>
      </c>
      <c r="X157" s="113">
        <v>16</v>
      </c>
      <c r="Y157" s="113">
        <v>17</v>
      </c>
      <c r="Z157" s="114">
        <v>9</v>
      </c>
      <c r="AA157" s="114">
        <v>10</v>
      </c>
      <c r="AB157" s="113">
        <v>11</v>
      </c>
      <c r="AC157" s="113">
        <v>11</v>
      </c>
      <c r="AD157" s="113">
        <v>25</v>
      </c>
      <c r="AE157" s="113">
        <v>15</v>
      </c>
      <c r="AF157" s="113">
        <v>18</v>
      </c>
      <c r="AG157" s="113">
        <v>30</v>
      </c>
      <c r="AH157" s="114">
        <v>15</v>
      </c>
      <c r="AI157" s="114">
        <v>16</v>
      </c>
      <c r="AJ157" s="114">
        <v>16</v>
      </c>
      <c r="AK157" s="114">
        <v>17</v>
      </c>
      <c r="AL157" s="113">
        <v>11</v>
      </c>
      <c r="AM157" s="113">
        <v>10</v>
      </c>
      <c r="AN157" s="114">
        <v>19</v>
      </c>
      <c r="AO157" s="114">
        <v>23</v>
      </c>
      <c r="AP157" s="113">
        <v>17</v>
      </c>
      <c r="AQ157" s="113">
        <v>14</v>
      </c>
      <c r="AR157" s="113">
        <v>19</v>
      </c>
      <c r="AS157" s="113">
        <v>17</v>
      </c>
      <c r="AT157" s="114">
        <v>39</v>
      </c>
      <c r="AU157" s="114">
        <v>40</v>
      </c>
      <c r="AV157" s="113">
        <v>12</v>
      </c>
      <c r="AW157" s="113">
        <v>12</v>
      </c>
      <c r="AX157" s="113">
        <v>11</v>
      </c>
      <c r="AY157" s="113">
        <v>9</v>
      </c>
      <c r="AZ157" s="114">
        <v>15</v>
      </c>
      <c r="BA157" s="114">
        <v>16</v>
      </c>
      <c r="BB157" s="113">
        <v>8</v>
      </c>
      <c r="BC157" s="113">
        <v>10</v>
      </c>
      <c r="BD157" s="113">
        <v>10</v>
      </c>
      <c r="BE157" s="113">
        <v>8</v>
      </c>
      <c r="BF157" s="113">
        <v>10</v>
      </c>
      <c r="BG157" s="113">
        <v>10</v>
      </c>
      <c r="BH157" s="113">
        <v>12</v>
      </c>
      <c r="BI157" s="114">
        <v>21</v>
      </c>
      <c r="BJ157" s="114">
        <v>23</v>
      </c>
      <c r="BK157" s="113">
        <v>16</v>
      </c>
      <c r="BL157" s="113">
        <v>10</v>
      </c>
      <c r="BM157" s="113">
        <v>12</v>
      </c>
      <c r="BN157" s="113">
        <v>12</v>
      </c>
      <c r="BO157" s="113">
        <v>16</v>
      </c>
      <c r="BP157" s="113">
        <v>8</v>
      </c>
      <c r="BQ157" s="113">
        <v>12</v>
      </c>
      <c r="BR157" s="113">
        <v>23</v>
      </c>
      <c r="BS157" s="113">
        <v>20</v>
      </c>
      <c r="BT157" s="113">
        <v>13</v>
      </c>
      <c r="BU157" s="113">
        <v>12</v>
      </c>
      <c r="BV157" s="113">
        <v>11</v>
      </c>
      <c r="BW157" s="113">
        <v>13</v>
      </c>
      <c r="BX157" s="113">
        <v>11</v>
      </c>
      <c r="BY157" s="113">
        <v>11</v>
      </c>
      <c r="BZ157" s="113">
        <v>12</v>
      </c>
      <c r="CA157" s="113">
        <v>11</v>
      </c>
      <c r="CB157" s="71">
        <v>37</v>
      </c>
      <c r="CC157" s="71">
        <v>15</v>
      </c>
      <c r="CD157" s="71">
        <v>9</v>
      </c>
      <c r="CE157" s="71">
        <v>16</v>
      </c>
      <c r="CF157" s="71">
        <v>13</v>
      </c>
      <c r="CG157" s="71">
        <v>24</v>
      </c>
      <c r="CH157" s="71">
        <v>26</v>
      </c>
      <c r="CI157" s="71">
        <v>19</v>
      </c>
      <c r="CJ157" s="71">
        <v>12</v>
      </c>
      <c r="CK157" s="71">
        <v>11</v>
      </c>
      <c r="CL157" s="71">
        <v>12</v>
      </c>
      <c r="CM157" s="71">
        <v>12</v>
      </c>
      <c r="CN157" s="71">
        <v>11</v>
      </c>
      <c r="CO157" s="71">
        <v>9</v>
      </c>
      <c r="CP157" s="71">
        <v>13</v>
      </c>
      <c r="CQ157" s="71">
        <v>12</v>
      </c>
      <c r="CR157" s="71">
        <v>10</v>
      </c>
      <c r="CS157" s="71">
        <v>11</v>
      </c>
      <c r="CT157" s="71">
        <v>11</v>
      </c>
      <c r="CU157" s="71">
        <v>30</v>
      </c>
      <c r="CV157" s="71">
        <v>12</v>
      </c>
      <c r="CW157" s="71">
        <v>14</v>
      </c>
      <c r="CX157" s="71">
        <v>24</v>
      </c>
      <c r="CY157" s="71">
        <v>12</v>
      </c>
      <c r="CZ157" s="71">
        <v>10</v>
      </c>
      <c r="DA157" s="71">
        <v>10</v>
      </c>
      <c r="DB157" s="71">
        <v>22</v>
      </c>
      <c r="DC157" s="71">
        <v>15</v>
      </c>
      <c r="DD157" s="71">
        <v>18</v>
      </c>
      <c r="DE157" s="71">
        <v>14</v>
      </c>
      <c r="DF157" s="71">
        <v>24</v>
      </c>
      <c r="DG157" s="71">
        <v>17</v>
      </c>
      <c r="DH157" s="71">
        <v>13</v>
      </c>
      <c r="DI157" s="71">
        <v>15</v>
      </c>
      <c r="DJ157" s="71">
        <v>24</v>
      </c>
      <c r="DK157" s="71">
        <v>12</v>
      </c>
      <c r="DL157" s="71">
        <v>23</v>
      </c>
      <c r="DM157" s="71">
        <v>18</v>
      </c>
      <c r="DN157" s="71">
        <v>10</v>
      </c>
      <c r="DO157" s="71">
        <v>14</v>
      </c>
      <c r="DP157" s="71">
        <v>17</v>
      </c>
      <c r="DQ157" s="71">
        <v>9</v>
      </c>
      <c r="DR157" s="71">
        <v>12</v>
      </c>
      <c r="DS157" s="71">
        <v>11</v>
      </c>
      <c r="DT157" s="144">
        <f>(2.71828^(-492.8857+59.0795*K157+7.224*L157))/(1+(2.71828^(-492.8857+59.0795*K157+7.224*L157)))</f>
        <v>1.4282340018282298E-42</v>
      </c>
      <c r="DU157" s="40">
        <f>COUNTIF($M157,"=13")+COUNTIF($N157,"=21")+COUNTIF($O157,"=14")+COUNTIF($P157,"=11")+COUNTIF($Q157,"=11")+COUNTIF($R157,"=14")+COUNTIF($S157,"=12")+COUNTIF($T157,"=12")+COUNTIF($U157,"=12")+COUNTIF($V157,"=13")+COUNTIF($W157,"=13")+COUNTIF($X157,"=16")</f>
        <v>8</v>
      </c>
      <c r="DV157" s="40">
        <f>COUNTIF($Y157,"=17")+COUNTIF($Z157,"=9")+COUNTIF($AA157,"=9")+COUNTIF($AB157,"=11")+COUNTIF($AC157,"=11")+COUNTIF($AD157,"=25")+COUNTIF($AE157,"=15")+COUNTIF($AF157,"=19")+COUNTIF($AG157,"=30")+COUNTIF($AH157,"=15")+COUNTIF($AI157,"=15")+COUNTIF($AJ157,"=16")+COUNTIF($AK157,"=17")</f>
        <v>10</v>
      </c>
      <c r="DW157" s="40">
        <f>COUNTIF($AL157,"=11")+COUNTIF($AM157,"=11")+COUNTIF($AN157,"=22")+COUNTIF($AO157,"=23")+COUNTIF($AP157,"=17")+COUNTIF($AQ157,"=14")+COUNTIF($AR157,"=19")+COUNTIF($AS157,"=17")+COUNTIF($AV157,"=12")+COUNTIF($AW157,"=12")</f>
        <v>8</v>
      </c>
      <c r="DX157" s="40">
        <f>COUNTIF($AX157,"=11")+COUNTIF($AY157,"=9")+COUNTIF($AZ157,"=15")+COUNTIF($BA157,"=16")+COUNTIF($BB157,"=8")+COUNTIF($BC157,"=10")+COUNTIF($BD157,"=10")+COUNTIF($BE157,"=8")+COUNTIF($BF157,"=10")+COUNTIF($BG157,"=10")</f>
        <v>10</v>
      </c>
      <c r="DY157" s="40">
        <f>COUNTIF($BH157,"=12")+COUNTIF($BI157,"=23")+COUNTIF($BJ157,"=23")+COUNTIF($BK157,"=15")+COUNTIF($BL157,"=10")+COUNTIF($BM157,"=12")+COUNTIF($BN157,"=12")+COUNTIF($BO157,"=16")+COUNTIF($BP157,"=8")+COUNTIF($BQ157,"=12")+COUNTIF($BR157,"=22")+COUNTIF($BS157,"=20")+COUNTIF($BT157,"=13")</f>
        <v>10</v>
      </c>
      <c r="DZ157" s="40">
        <f>COUNTIF($BU157,"=12")+COUNTIF($BV157,"=11")+COUNTIF($BW157,"=13")+COUNTIF($BX157,"=10")+COUNTIF($BY157,"=11")+COUNTIF($BZ157,"=12")+COUNTIF($CA157,"=12")</f>
        <v>5</v>
      </c>
      <c r="EA157" s="2" t="s">
        <v>157</v>
      </c>
      <c r="EB157" s="20" t="s">
        <v>587</v>
      </c>
      <c r="EC157" s="51"/>
      <c r="ED157" s="33"/>
    </row>
    <row r="158" spans="1:165" s="13" customFormat="1" ht="15.95" customHeight="1" x14ac:dyDescent="0.25">
      <c r="A158" s="133" t="s">
        <v>589</v>
      </c>
      <c r="B158" s="2" t="s">
        <v>74</v>
      </c>
      <c r="C158" s="20" t="s">
        <v>553</v>
      </c>
      <c r="D158" s="119" t="s">
        <v>746</v>
      </c>
      <c r="E158" s="20" t="s">
        <v>6</v>
      </c>
      <c r="F158" s="20" t="s">
        <v>151</v>
      </c>
      <c r="G158" s="98">
        <v>43739</v>
      </c>
      <c r="H158" s="154">
        <v>0</v>
      </c>
      <c r="I158" s="2" t="s">
        <v>285</v>
      </c>
      <c r="J158" s="20" t="s">
        <v>284</v>
      </c>
      <c r="K158" s="123">
        <f>+COUNTIF($N158,"&lt;=21")+COUNTIF($AA158,"&lt;=9")+COUNTIF($AJ158,"&lt;=16")+COUNTIF($AN158,"&gt;=22")+COUNTIF($AP158,"&gt;=17")+COUNTIF($AQ158,"&lt;=14")+COUNTIF($AR158,"&gt;=19")+COUNTIF($BK158,"&lt;=15")+COUNTIF($BO158,"&gt;=16")+COUNTIF($BX158,"&lt;=10")</f>
        <v>5</v>
      </c>
      <c r="L158" s="124">
        <f>65-(+DU158+DV158+DW158+DX158+DY158+DZ158)</f>
        <v>14</v>
      </c>
      <c r="M158" s="113">
        <v>13</v>
      </c>
      <c r="N158" s="113">
        <v>25</v>
      </c>
      <c r="O158" s="113">
        <v>14</v>
      </c>
      <c r="P158" s="113">
        <v>11</v>
      </c>
      <c r="Q158" s="114">
        <v>11</v>
      </c>
      <c r="R158" s="114">
        <v>13</v>
      </c>
      <c r="S158" s="113">
        <v>12</v>
      </c>
      <c r="T158" s="113">
        <v>12</v>
      </c>
      <c r="U158" s="113">
        <v>12</v>
      </c>
      <c r="V158" s="113">
        <v>13</v>
      </c>
      <c r="W158" s="113">
        <v>14</v>
      </c>
      <c r="X158" s="113">
        <v>16</v>
      </c>
      <c r="Y158" s="113">
        <v>17</v>
      </c>
      <c r="Z158" s="114">
        <v>9</v>
      </c>
      <c r="AA158" s="114">
        <v>10</v>
      </c>
      <c r="AB158" s="113">
        <v>11</v>
      </c>
      <c r="AC158" s="113">
        <v>11</v>
      </c>
      <c r="AD158" s="113">
        <v>26</v>
      </c>
      <c r="AE158" s="113">
        <v>15</v>
      </c>
      <c r="AF158" s="113">
        <v>18</v>
      </c>
      <c r="AG158" s="113">
        <v>30</v>
      </c>
      <c r="AH158" s="114">
        <v>15</v>
      </c>
      <c r="AI158" s="114">
        <v>16</v>
      </c>
      <c r="AJ158" s="114">
        <v>16</v>
      </c>
      <c r="AK158" s="114">
        <v>17</v>
      </c>
      <c r="AL158" s="113">
        <v>11</v>
      </c>
      <c r="AM158" s="113">
        <v>11</v>
      </c>
      <c r="AN158" s="114">
        <v>23</v>
      </c>
      <c r="AO158" s="114">
        <v>23</v>
      </c>
      <c r="AP158" s="113">
        <v>17</v>
      </c>
      <c r="AQ158" s="113">
        <v>16</v>
      </c>
      <c r="AR158" s="113">
        <v>19</v>
      </c>
      <c r="AS158" s="113">
        <v>17</v>
      </c>
      <c r="AT158" s="114">
        <v>36</v>
      </c>
      <c r="AU158" s="114">
        <v>38</v>
      </c>
      <c r="AV158" s="113">
        <v>12</v>
      </c>
      <c r="AW158" s="113">
        <v>12</v>
      </c>
      <c r="AX158" s="113">
        <v>11</v>
      </c>
      <c r="AY158" s="113">
        <v>9</v>
      </c>
      <c r="AZ158" s="114">
        <v>15</v>
      </c>
      <c r="BA158" s="114">
        <v>16</v>
      </c>
      <c r="BB158" s="113">
        <v>8</v>
      </c>
      <c r="BC158" s="113">
        <v>10</v>
      </c>
      <c r="BD158" s="113">
        <v>10</v>
      </c>
      <c r="BE158" s="113">
        <v>8</v>
      </c>
      <c r="BF158" s="113">
        <v>11</v>
      </c>
      <c r="BG158" s="113">
        <v>10</v>
      </c>
      <c r="BH158" s="113">
        <v>12</v>
      </c>
      <c r="BI158" s="114">
        <v>21</v>
      </c>
      <c r="BJ158" s="114">
        <v>23</v>
      </c>
      <c r="BK158" s="113">
        <v>16</v>
      </c>
      <c r="BL158" s="113">
        <v>10</v>
      </c>
      <c r="BM158" s="113">
        <v>12</v>
      </c>
      <c r="BN158" s="113">
        <v>12</v>
      </c>
      <c r="BO158" s="113">
        <v>16</v>
      </c>
      <c r="BP158" s="113">
        <v>8</v>
      </c>
      <c r="BQ158" s="113">
        <v>12</v>
      </c>
      <c r="BR158" s="113">
        <v>25</v>
      </c>
      <c r="BS158" s="113">
        <v>20</v>
      </c>
      <c r="BT158" s="113">
        <v>13</v>
      </c>
      <c r="BU158" s="113">
        <v>12</v>
      </c>
      <c r="BV158" s="113">
        <v>11</v>
      </c>
      <c r="BW158" s="113">
        <v>13</v>
      </c>
      <c r="BX158" s="113">
        <v>11</v>
      </c>
      <c r="BY158" s="113">
        <v>11</v>
      </c>
      <c r="BZ158" s="113">
        <v>12</v>
      </c>
      <c r="CA158" s="113">
        <v>12</v>
      </c>
      <c r="CB158" s="71">
        <v>32</v>
      </c>
      <c r="CC158" s="71">
        <v>15</v>
      </c>
      <c r="CD158" s="71">
        <v>9</v>
      </c>
      <c r="CE158" s="71">
        <v>16</v>
      </c>
      <c r="CF158" s="71">
        <v>12</v>
      </c>
      <c r="CG158" s="71">
        <v>24</v>
      </c>
      <c r="CH158" s="71">
        <v>26</v>
      </c>
      <c r="CI158" s="71">
        <v>19</v>
      </c>
      <c r="CJ158" s="71">
        <v>12</v>
      </c>
      <c r="CK158" s="71">
        <v>11</v>
      </c>
      <c r="CL158" s="71">
        <v>12</v>
      </c>
      <c r="CM158" s="71">
        <v>12</v>
      </c>
      <c r="CN158" s="71">
        <v>11</v>
      </c>
      <c r="CO158" s="71">
        <v>9</v>
      </c>
      <c r="CP158" s="71">
        <v>13</v>
      </c>
      <c r="CQ158" s="71">
        <v>12</v>
      </c>
      <c r="CR158" s="71">
        <v>10</v>
      </c>
      <c r="CS158" s="71">
        <v>11</v>
      </c>
      <c r="CT158" s="71">
        <v>11</v>
      </c>
      <c r="CU158" s="71">
        <v>30</v>
      </c>
      <c r="CV158" s="71">
        <v>12</v>
      </c>
      <c r="CW158" s="71">
        <v>13</v>
      </c>
      <c r="CX158" s="71">
        <v>25</v>
      </c>
      <c r="CY158" s="71">
        <v>13</v>
      </c>
      <c r="CZ158" s="71">
        <v>10</v>
      </c>
      <c r="DA158" s="71">
        <v>10</v>
      </c>
      <c r="DB158" s="71">
        <v>21</v>
      </c>
      <c r="DC158" s="71">
        <v>15</v>
      </c>
      <c r="DD158" s="71">
        <v>19</v>
      </c>
      <c r="DE158" s="71">
        <v>14</v>
      </c>
      <c r="DF158" s="71">
        <v>24</v>
      </c>
      <c r="DG158" s="71">
        <v>17</v>
      </c>
      <c r="DH158" s="71">
        <v>13</v>
      </c>
      <c r="DI158" s="71">
        <v>15</v>
      </c>
      <c r="DJ158" s="71">
        <v>24</v>
      </c>
      <c r="DK158" s="71">
        <v>12</v>
      </c>
      <c r="DL158" s="71">
        <v>23</v>
      </c>
      <c r="DM158" s="71">
        <v>18</v>
      </c>
      <c r="DN158" s="71">
        <v>10</v>
      </c>
      <c r="DO158" s="71">
        <v>14</v>
      </c>
      <c r="DP158" s="71">
        <v>17</v>
      </c>
      <c r="DQ158" s="71">
        <v>9</v>
      </c>
      <c r="DR158" s="71">
        <v>12</v>
      </c>
      <c r="DS158" s="71">
        <v>11</v>
      </c>
      <c r="DT158" s="144">
        <f>(2.71828^(-492.8857+59.0795*K158+7.224*L158))/(1+(2.71828^(-492.8857+59.0795*K158+7.224*L158)))</f>
        <v>1.4282340018282298E-42</v>
      </c>
      <c r="DU158" s="40">
        <f>COUNTIF($M158,"=13")+COUNTIF($N158,"=21")+COUNTIF($O158,"=14")+COUNTIF($P158,"=11")+COUNTIF($Q158,"=11")+COUNTIF($R158,"=14")+COUNTIF($S158,"=12")+COUNTIF($T158,"=12")+COUNTIF($U158,"=12")+COUNTIF($V158,"=13")+COUNTIF($W158,"=13")+COUNTIF($X158,"=16")</f>
        <v>9</v>
      </c>
      <c r="DV158" s="40">
        <f>COUNTIF($Y158,"=17")+COUNTIF($Z158,"=9")+COUNTIF($AA158,"=9")+COUNTIF($AB158,"=11")+COUNTIF($AC158,"=11")+COUNTIF($AD158,"=25")+COUNTIF($AE158,"=15")+COUNTIF($AF158,"=19")+COUNTIF($AG158,"=30")+COUNTIF($AH158,"=15")+COUNTIF($AI158,"=15")+COUNTIF($AJ158,"=16")+COUNTIF($AK158,"=17")</f>
        <v>9</v>
      </c>
      <c r="DW158" s="40">
        <f>COUNTIF($AL158,"=11")+COUNTIF($AM158,"=11")+COUNTIF($AN158,"=22")+COUNTIF($AO158,"=23")+COUNTIF($AP158,"=17")+COUNTIF($AQ158,"=14")+COUNTIF($AR158,"=19")+COUNTIF($AS158,"=17")+COUNTIF($AV158,"=12")+COUNTIF($AW158,"=12")</f>
        <v>8</v>
      </c>
      <c r="DX158" s="40">
        <f>COUNTIF($AX158,"=11")+COUNTIF($AY158,"=9")+COUNTIF($AZ158,"=15")+COUNTIF($BA158,"=16")+COUNTIF($BB158,"=8")+COUNTIF($BC158,"=10")+COUNTIF($BD158,"=10")+COUNTIF($BE158,"=8")+COUNTIF($BF158,"=10")+COUNTIF($BG158,"=10")</f>
        <v>9</v>
      </c>
      <c r="DY158" s="40">
        <f>COUNTIF($BH158,"=12")+COUNTIF($BI158,"=23")+COUNTIF($BJ158,"=23")+COUNTIF($BK158,"=15")+COUNTIF($BL158,"=10")+COUNTIF($BM158,"=12")+COUNTIF($BN158,"=12")+COUNTIF($BO158,"=16")+COUNTIF($BP158,"=8")+COUNTIF($BQ158,"=12")+COUNTIF($BR158,"=22")+COUNTIF($BS158,"=20")+COUNTIF($BT158,"=13")</f>
        <v>10</v>
      </c>
      <c r="DZ158" s="40">
        <f>COUNTIF($BU158,"=12")+COUNTIF($BV158,"=11")+COUNTIF($BW158,"=13")+COUNTIF($BX158,"=10")+COUNTIF($BY158,"=11")+COUNTIF($BZ158,"=12")+COUNTIF($CA158,"=12")</f>
        <v>6</v>
      </c>
      <c r="EA158" s="2" t="s">
        <v>74</v>
      </c>
      <c r="EB158" s="20" t="s">
        <v>590</v>
      </c>
      <c r="EC158" s="51"/>
      <c r="ED158" s="33"/>
    </row>
    <row r="159" spans="1:165" s="13" customFormat="1" ht="15.95" customHeight="1" x14ac:dyDescent="0.25">
      <c r="A159" s="20">
        <v>170815</v>
      </c>
      <c r="B159" s="26" t="s">
        <v>144</v>
      </c>
      <c r="C159" s="2" t="s">
        <v>628</v>
      </c>
      <c r="D159" s="116" t="s">
        <v>727</v>
      </c>
      <c r="E159" s="2" t="s">
        <v>10</v>
      </c>
      <c r="F159" s="2" t="s">
        <v>144</v>
      </c>
      <c r="G159" s="98">
        <v>43739</v>
      </c>
      <c r="H159" s="154">
        <v>0</v>
      </c>
      <c r="I159" s="20" t="s">
        <v>286</v>
      </c>
      <c r="J159" s="2" t="s">
        <v>284</v>
      </c>
      <c r="K159" s="123">
        <f>+COUNTIF($N159,"&lt;=21")+COUNTIF($AA159,"&lt;=9")+COUNTIF($AJ159,"&lt;=16")+COUNTIF($AN159,"&gt;=22")+COUNTIF($AP159,"&gt;=17")+COUNTIF($AQ159,"&lt;=14")+COUNTIF($AR159,"&gt;=19")+COUNTIF($BK159,"&lt;=15")+COUNTIF($BO159,"&gt;=16")+COUNTIF($BX159,"&lt;=10")</f>
        <v>5</v>
      </c>
      <c r="L159" s="124">
        <f>65-(+DU159+DV159+DW159+DX159+DY159+DZ159)</f>
        <v>14</v>
      </c>
      <c r="M159" s="54">
        <v>13</v>
      </c>
      <c r="N159" s="54">
        <v>25</v>
      </c>
      <c r="O159" s="54">
        <v>14</v>
      </c>
      <c r="P159" s="54">
        <v>11</v>
      </c>
      <c r="Q159" s="114">
        <v>11</v>
      </c>
      <c r="R159" s="114">
        <v>13</v>
      </c>
      <c r="S159" s="54">
        <v>12</v>
      </c>
      <c r="T159" s="54">
        <v>12</v>
      </c>
      <c r="U159" s="54">
        <v>12</v>
      </c>
      <c r="V159" s="54">
        <v>13</v>
      </c>
      <c r="W159" s="54">
        <v>14</v>
      </c>
      <c r="X159" s="54">
        <v>16</v>
      </c>
      <c r="Y159" s="54">
        <v>16</v>
      </c>
      <c r="Z159" s="115">
        <v>9</v>
      </c>
      <c r="AA159" s="115">
        <v>11</v>
      </c>
      <c r="AB159" s="54">
        <v>11</v>
      </c>
      <c r="AC159" s="54">
        <v>11</v>
      </c>
      <c r="AD159" s="54">
        <v>25</v>
      </c>
      <c r="AE159" s="54">
        <v>15</v>
      </c>
      <c r="AF159" s="54">
        <v>18</v>
      </c>
      <c r="AG159" s="54">
        <v>30</v>
      </c>
      <c r="AH159" s="114">
        <v>15</v>
      </c>
      <c r="AI159" s="114">
        <v>16</v>
      </c>
      <c r="AJ159" s="115">
        <v>16</v>
      </c>
      <c r="AK159" s="115">
        <v>17</v>
      </c>
      <c r="AL159" s="54">
        <v>11</v>
      </c>
      <c r="AM159" s="54">
        <v>10</v>
      </c>
      <c r="AN159" s="114">
        <v>19</v>
      </c>
      <c r="AO159" s="114">
        <v>23</v>
      </c>
      <c r="AP159" s="54">
        <v>17</v>
      </c>
      <c r="AQ159" s="54">
        <v>16</v>
      </c>
      <c r="AR159" s="54">
        <v>19</v>
      </c>
      <c r="AS159" s="54">
        <v>17</v>
      </c>
      <c r="AT159" s="153">
        <v>38</v>
      </c>
      <c r="AU159" s="153">
        <v>39</v>
      </c>
      <c r="AV159" s="54">
        <v>12</v>
      </c>
      <c r="AW159" s="54">
        <v>12</v>
      </c>
      <c r="AX159" s="54">
        <v>11</v>
      </c>
      <c r="AY159" s="54">
        <v>9</v>
      </c>
      <c r="AZ159" s="114">
        <v>15</v>
      </c>
      <c r="BA159" s="114">
        <v>16</v>
      </c>
      <c r="BB159" s="54">
        <v>8</v>
      </c>
      <c r="BC159" s="54">
        <v>10</v>
      </c>
      <c r="BD159" s="54">
        <v>10</v>
      </c>
      <c r="BE159" s="54">
        <v>8</v>
      </c>
      <c r="BF159" s="54">
        <v>10</v>
      </c>
      <c r="BG159" s="54">
        <v>10</v>
      </c>
      <c r="BH159" s="54">
        <v>12</v>
      </c>
      <c r="BI159" s="114">
        <v>21</v>
      </c>
      <c r="BJ159" s="114">
        <v>23</v>
      </c>
      <c r="BK159" s="54">
        <v>17</v>
      </c>
      <c r="BL159" s="54">
        <v>10</v>
      </c>
      <c r="BM159" s="54">
        <v>12</v>
      </c>
      <c r="BN159" s="54">
        <v>12</v>
      </c>
      <c r="BO159" s="54">
        <v>16</v>
      </c>
      <c r="BP159" s="54">
        <v>8</v>
      </c>
      <c r="BQ159" s="54">
        <v>13</v>
      </c>
      <c r="BR159" s="54">
        <v>25</v>
      </c>
      <c r="BS159" s="54">
        <v>20</v>
      </c>
      <c r="BT159" s="54">
        <v>13</v>
      </c>
      <c r="BU159" s="54">
        <v>12</v>
      </c>
      <c r="BV159" s="54">
        <v>11</v>
      </c>
      <c r="BW159" s="54">
        <v>13</v>
      </c>
      <c r="BX159" s="54">
        <v>10</v>
      </c>
      <c r="BY159" s="54">
        <v>11</v>
      </c>
      <c r="BZ159" s="54">
        <v>12</v>
      </c>
      <c r="CA159" s="54">
        <v>12</v>
      </c>
      <c r="CB159" s="71" t="s">
        <v>0</v>
      </c>
      <c r="CC159" s="71" t="s">
        <v>0</v>
      </c>
      <c r="CD159" s="71" t="s">
        <v>0</v>
      </c>
      <c r="CE159" s="71" t="s">
        <v>0</v>
      </c>
      <c r="CF159" s="71" t="s">
        <v>0</v>
      </c>
      <c r="CG159" s="71" t="s">
        <v>0</v>
      </c>
      <c r="CH159" s="71" t="s">
        <v>0</v>
      </c>
      <c r="CI159" s="71" t="s">
        <v>0</v>
      </c>
      <c r="CJ159" s="71" t="s">
        <v>0</v>
      </c>
      <c r="CK159" s="71" t="s">
        <v>0</v>
      </c>
      <c r="CL159" s="71" t="s">
        <v>0</v>
      </c>
      <c r="CM159" s="71" t="s">
        <v>0</v>
      </c>
      <c r="CN159" s="71" t="s">
        <v>0</v>
      </c>
      <c r="CO159" s="71" t="s">
        <v>0</v>
      </c>
      <c r="CP159" s="71" t="s">
        <v>0</v>
      </c>
      <c r="CQ159" s="71" t="s">
        <v>0</v>
      </c>
      <c r="CR159" s="71" t="s">
        <v>0</v>
      </c>
      <c r="CS159" s="71" t="s">
        <v>0</v>
      </c>
      <c r="CT159" s="71" t="s">
        <v>0</v>
      </c>
      <c r="CU159" s="71" t="s">
        <v>0</v>
      </c>
      <c r="CV159" s="71" t="s">
        <v>0</v>
      </c>
      <c r="CW159" s="71" t="s">
        <v>0</v>
      </c>
      <c r="CX159" s="71" t="s">
        <v>0</v>
      </c>
      <c r="CY159" s="71" t="s">
        <v>0</v>
      </c>
      <c r="CZ159" s="71" t="s">
        <v>0</v>
      </c>
      <c r="DA159" s="71" t="s">
        <v>0</v>
      </c>
      <c r="DB159" s="71" t="s">
        <v>0</v>
      </c>
      <c r="DC159" s="71" t="s">
        <v>0</v>
      </c>
      <c r="DD159" s="71" t="s">
        <v>0</v>
      </c>
      <c r="DE159" s="71" t="s">
        <v>0</v>
      </c>
      <c r="DF159" s="71" t="s">
        <v>0</v>
      </c>
      <c r="DG159" s="71" t="s">
        <v>0</v>
      </c>
      <c r="DH159" s="71" t="s">
        <v>0</v>
      </c>
      <c r="DI159" s="71" t="s">
        <v>0</v>
      </c>
      <c r="DJ159" s="71" t="s">
        <v>0</v>
      </c>
      <c r="DK159" s="71" t="s">
        <v>0</v>
      </c>
      <c r="DL159" s="71" t="s">
        <v>0</v>
      </c>
      <c r="DM159" s="71" t="s">
        <v>0</v>
      </c>
      <c r="DN159" s="71" t="s">
        <v>0</v>
      </c>
      <c r="DO159" s="71" t="s">
        <v>0</v>
      </c>
      <c r="DP159" s="71" t="s">
        <v>0</v>
      </c>
      <c r="DQ159" s="71" t="s">
        <v>0</v>
      </c>
      <c r="DR159" s="71" t="s">
        <v>0</v>
      </c>
      <c r="DS159" s="71" t="s">
        <v>0</v>
      </c>
      <c r="DT159" s="144">
        <f>(2.71828^(-492.8857+59.0795*K159+7.224*L159))/(1+(2.71828^(-492.8857+59.0795*K159+7.224*L159)))</f>
        <v>1.4282340018282298E-42</v>
      </c>
      <c r="DU159" s="40">
        <f>COUNTIF($M159,"=13")+COUNTIF($N159,"=21")+COUNTIF($O159,"=14")+COUNTIF($P159,"=11")+COUNTIF($Q159,"=11")+COUNTIF($R159,"=14")+COUNTIF($S159,"=12")+COUNTIF($T159,"=12")+COUNTIF($U159,"=12")+COUNTIF($V159,"=13")+COUNTIF($W159,"=13")+COUNTIF($X159,"=16")</f>
        <v>9</v>
      </c>
      <c r="DV159" s="40">
        <f>COUNTIF($Y159,"=17")+COUNTIF($Z159,"=9")+COUNTIF($AA159,"=9")+COUNTIF($AB159,"=11")+COUNTIF($AC159,"=11")+COUNTIF($AD159,"=25")+COUNTIF($AE159,"=15")+COUNTIF($AF159,"=19")+COUNTIF($AG159,"=30")+COUNTIF($AH159,"=15")+COUNTIF($AI159,"=15")+COUNTIF($AJ159,"=16")+COUNTIF($AK159,"=17")</f>
        <v>9</v>
      </c>
      <c r="DW159" s="40">
        <f>COUNTIF($AL159,"=11")+COUNTIF($AM159,"=11")+COUNTIF($AN159,"=22")+COUNTIF($AO159,"=23")+COUNTIF($AP159,"=17")+COUNTIF($AQ159,"=14")+COUNTIF($AR159,"=19")+COUNTIF($AS159,"=17")+COUNTIF($AV159,"=12")+COUNTIF($AW159,"=12")</f>
        <v>7</v>
      </c>
      <c r="DX159" s="40">
        <f>COUNTIF($AX159,"=11")+COUNTIF($AY159,"=9")+COUNTIF($AZ159,"=15")+COUNTIF($BA159,"=16")+COUNTIF($BB159,"=8")+COUNTIF($BC159,"=10")+COUNTIF($BD159,"=10")+COUNTIF($BE159,"=8")+COUNTIF($BF159,"=10")+COUNTIF($BG159,"=10")</f>
        <v>10</v>
      </c>
      <c r="DY159" s="40">
        <f>COUNTIF($BH159,"=12")+COUNTIF($BI159,"=23")+COUNTIF($BJ159,"=23")+COUNTIF($BK159,"=15")+COUNTIF($BL159,"=10")+COUNTIF($BM159,"=12")+COUNTIF($BN159,"=12")+COUNTIF($BO159,"=16")+COUNTIF($BP159,"=8")+COUNTIF($BQ159,"=12")+COUNTIF($BR159,"=22")+COUNTIF($BS159,"=20")+COUNTIF($BT159,"=13")</f>
        <v>9</v>
      </c>
      <c r="DZ159" s="40">
        <f>COUNTIF($BU159,"=12")+COUNTIF($BV159,"=11")+COUNTIF($BW159,"=13")+COUNTIF($BX159,"=10")+COUNTIF($BY159,"=11")+COUNTIF($BZ159,"=12")+COUNTIF($CA159,"=12")</f>
        <v>7</v>
      </c>
      <c r="EA159" s="2" t="s">
        <v>0</v>
      </c>
      <c r="EB159" s="2" t="s">
        <v>0</v>
      </c>
      <c r="EC159" s="51"/>
      <c r="ED159" s="33"/>
    </row>
    <row r="160" spans="1:165" s="13" customFormat="1" ht="15.95" customHeight="1" x14ac:dyDescent="0.25">
      <c r="A160" s="72" t="s">
        <v>265</v>
      </c>
      <c r="B160" s="2" t="s">
        <v>139</v>
      </c>
      <c r="C160" s="72" t="s">
        <v>628</v>
      </c>
      <c r="D160" s="116" t="s">
        <v>727</v>
      </c>
      <c r="E160" s="72" t="s">
        <v>12</v>
      </c>
      <c r="F160" s="2" t="s">
        <v>139</v>
      </c>
      <c r="G160" s="98">
        <v>43739</v>
      </c>
      <c r="H160" s="154">
        <v>0</v>
      </c>
      <c r="I160" s="20" t="s">
        <v>286</v>
      </c>
      <c r="J160" s="20" t="s">
        <v>284</v>
      </c>
      <c r="K160" s="123">
        <f>+COUNTIF($N160,"&lt;=21")+COUNTIF($AA160,"&lt;=9")+COUNTIF($AJ160,"&lt;=16")+COUNTIF($AN160,"&gt;=22")+COUNTIF($AP160,"&gt;=17")+COUNTIF($AQ160,"&lt;=14")+COUNTIF($AR160,"&gt;=19")+COUNTIF($BK160,"&lt;=15")+COUNTIF($BO160,"&gt;=16")+COUNTIF($BX160,"&lt;=10")</f>
        <v>5</v>
      </c>
      <c r="L160" s="124">
        <f>65-(+DU160+DV160+DW160+DX160+DY160+DZ160)</f>
        <v>14</v>
      </c>
      <c r="M160" s="113">
        <v>13</v>
      </c>
      <c r="N160" s="113">
        <v>25</v>
      </c>
      <c r="O160" s="113">
        <v>14</v>
      </c>
      <c r="P160" s="113">
        <v>11</v>
      </c>
      <c r="Q160" s="114">
        <v>11</v>
      </c>
      <c r="R160" s="114">
        <v>13</v>
      </c>
      <c r="S160" s="113">
        <v>12</v>
      </c>
      <c r="T160" s="113">
        <v>12</v>
      </c>
      <c r="U160" s="113">
        <v>12</v>
      </c>
      <c r="V160" s="113">
        <v>13</v>
      </c>
      <c r="W160" s="113">
        <v>14</v>
      </c>
      <c r="X160" s="113">
        <v>16</v>
      </c>
      <c r="Y160" s="113">
        <v>16</v>
      </c>
      <c r="Z160" s="114">
        <v>9</v>
      </c>
      <c r="AA160" s="114">
        <v>11</v>
      </c>
      <c r="AB160" s="113">
        <v>11</v>
      </c>
      <c r="AC160" s="113">
        <v>11</v>
      </c>
      <c r="AD160" s="113">
        <v>25</v>
      </c>
      <c r="AE160" s="113">
        <v>15</v>
      </c>
      <c r="AF160" s="113">
        <v>18</v>
      </c>
      <c r="AG160" s="113">
        <v>30</v>
      </c>
      <c r="AH160" s="114">
        <v>15</v>
      </c>
      <c r="AI160" s="114">
        <v>16</v>
      </c>
      <c r="AJ160" s="115">
        <v>16</v>
      </c>
      <c r="AK160" s="115">
        <v>17</v>
      </c>
      <c r="AL160" s="113">
        <v>11</v>
      </c>
      <c r="AM160" s="113">
        <v>10</v>
      </c>
      <c r="AN160" s="114">
        <v>19</v>
      </c>
      <c r="AO160" s="114">
        <v>23</v>
      </c>
      <c r="AP160" s="113">
        <v>17</v>
      </c>
      <c r="AQ160" s="113">
        <v>16</v>
      </c>
      <c r="AR160" s="113">
        <v>19</v>
      </c>
      <c r="AS160" s="113">
        <v>17</v>
      </c>
      <c r="AT160" s="114">
        <v>38</v>
      </c>
      <c r="AU160" s="114">
        <v>39</v>
      </c>
      <c r="AV160" s="113">
        <v>12</v>
      </c>
      <c r="AW160" s="113">
        <v>12</v>
      </c>
      <c r="AX160" s="113">
        <v>11</v>
      </c>
      <c r="AY160" s="113">
        <v>9</v>
      </c>
      <c r="AZ160" s="114">
        <v>15</v>
      </c>
      <c r="BA160" s="114">
        <v>16</v>
      </c>
      <c r="BB160" s="113">
        <v>8</v>
      </c>
      <c r="BC160" s="113">
        <v>10</v>
      </c>
      <c r="BD160" s="113">
        <v>10</v>
      </c>
      <c r="BE160" s="113">
        <v>8</v>
      </c>
      <c r="BF160" s="113">
        <v>10</v>
      </c>
      <c r="BG160" s="113">
        <v>10</v>
      </c>
      <c r="BH160" s="113">
        <v>12</v>
      </c>
      <c r="BI160" s="114">
        <v>21</v>
      </c>
      <c r="BJ160" s="114">
        <v>23</v>
      </c>
      <c r="BK160" s="113">
        <v>17</v>
      </c>
      <c r="BL160" s="113">
        <v>10</v>
      </c>
      <c r="BM160" s="113">
        <v>12</v>
      </c>
      <c r="BN160" s="113">
        <v>12</v>
      </c>
      <c r="BO160" s="113">
        <v>16</v>
      </c>
      <c r="BP160" s="113">
        <v>8</v>
      </c>
      <c r="BQ160" s="113">
        <v>13</v>
      </c>
      <c r="BR160" s="113">
        <v>25</v>
      </c>
      <c r="BS160" s="113">
        <v>20</v>
      </c>
      <c r="BT160" s="113">
        <v>13</v>
      </c>
      <c r="BU160" s="113">
        <v>12</v>
      </c>
      <c r="BV160" s="113">
        <v>11</v>
      </c>
      <c r="BW160" s="113">
        <v>13</v>
      </c>
      <c r="BX160" s="113">
        <v>10</v>
      </c>
      <c r="BY160" s="113">
        <v>11</v>
      </c>
      <c r="BZ160" s="113">
        <v>12</v>
      </c>
      <c r="CA160" s="113">
        <v>12</v>
      </c>
      <c r="CB160" s="71" t="s">
        <v>0</v>
      </c>
      <c r="CC160" s="71" t="s">
        <v>0</v>
      </c>
      <c r="CD160" s="71" t="s">
        <v>0</v>
      </c>
      <c r="CE160" s="71" t="s">
        <v>0</v>
      </c>
      <c r="CF160" s="71" t="s">
        <v>0</v>
      </c>
      <c r="CG160" s="71" t="s">
        <v>0</v>
      </c>
      <c r="CH160" s="71" t="s">
        <v>0</v>
      </c>
      <c r="CI160" s="71" t="s">
        <v>0</v>
      </c>
      <c r="CJ160" s="71" t="s">
        <v>0</v>
      </c>
      <c r="CK160" s="71" t="s">
        <v>0</v>
      </c>
      <c r="CL160" s="71" t="s">
        <v>0</v>
      </c>
      <c r="CM160" s="71" t="s">
        <v>0</v>
      </c>
      <c r="CN160" s="71" t="s">
        <v>0</v>
      </c>
      <c r="CO160" s="71" t="s">
        <v>0</v>
      </c>
      <c r="CP160" s="71" t="s">
        <v>0</v>
      </c>
      <c r="CQ160" s="71" t="s">
        <v>0</v>
      </c>
      <c r="CR160" s="71" t="s">
        <v>0</v>
      </c>
      <c r="CS160" s="71" t="s">
        <v>0</v>
      </c>
      <c r="CT160" s="71" t="s">
        <v>0</v>
      </c>
      <c r="CU160" s="71" t="s">
        <v>0</v>
      </c>
      <c r="CV160" s="71" t="s">
        <v>0</v>
      </c>
      <c r="CW160" s="71" t="s">
        <v>0</v>
      </c>
      <c r="CX160" s="71" t="s">
        <v>0</v>
      </c>
      <c r="CY160" s="71" t="s">
        <v>0</v>
      </c>
      <c r="CZ160" s="71" t="s">
        <v>0</v>
      </c>
      <c r="DA160" s="71" t="s">
        <v>0</v>
      </c>
      <c r="DB160" s="71" t="s">
        <v>0</v>
      </c>
      <c r="DC160" s="71" t="s">
        <v>0</v>
      </c>
      <c r="DD160" s="71" t="s">
        <v>0</v>
      </c>
      <c r="DE160" s="71" t="s">
        <v>0</v>
      </c>
      <c r="DF160" s="71" t="s">
        <v>0</v>
      </c>
      <c r="DG160" s="71" t="s">
        <v>0</v>
      </c>
      <c r="DH160" s="71" t="s">
        <v>0</v>
      </c>
      <c r="DI160" s="71" t="s">
        <v>0</v>
      </c>
      <c r="DJ160" s="71" t="s">
        <v>0</v>
      </c>
      <c r="DK160" s="71" t="s">
        <v>0</v>
      </c>
      <c r="DL160" s="71" t="s">
        <v>0</v>
      </c>
      <c r="DM160" s="71" t="s">
        <v>0</v>
      </c>
      <c r="DN160" s="71" t="s">
        <v>0</v>
      </c>
      <c r="DO160" s="71" t="s">
        <v>0</v>
      </c>
      <c r="DP160" s="71" t="s">
        <v>0</v>
      </c>
      <c r="DQ160" s="71" t="s">
        <v>0</v>
      </c>
      <c r="DR160" s="71" t="s">
        <v>0</v>
      </c>
      <c r="DS160" s="71" t="s">
        <v>0</v>
      </c>
      <c r="DT160" s="144">
        <f>(2.71828^(-492.8857+59.0795*K160+7.224*L160))/(1+(2.71828^(-492.8857+59.0795*K160+7.224*L160)))</f>
        <v>1.4282340018282298E-42</v>
      </c>
      <c r="DU160" s="40">
        <f>COUNTIF($M160,"=13")+COUNTIF($N160,"=21")+COUNTIF($O160,"=14")+COUNTIF($P160,"=11")+COUNTIF($Q160,"=11")+COUNTIF($R160,"=14")+COUNTIF($S160,"=12")+COUNTIF($T160,"=12")+COUNTIF($U160,"=12")+COUNTIF($V160,"=13")+COUNTIF($W160,"=13")+COUNTIF($X160,"=16")</f>
        <v>9</v>
      </c>
      <c r="DV160" s="40">
        <f>COUNTIF($Y160,"=17")+COUNTIF($Z160,"=9")+COUNTIF($AA160,"=9")+COUNTIF($AB160,"=11")+COUNTIF($AC160,"=11")+COUNTIF($AD160,"=25")+COUNTIF($AE160,"=15")+COUNTIF($AF160,"=19")+COUNTIF($AG160,"=30")+COUNTIF($AH160,"=15")+COUNTIF($AI160,"=15")+COUNTIF($AJ160,"=16")+COUNTIF($AK160,"=17")</f>
        <v>9</v>
      </c>
      <c r="DW160" s="40">
        <f>COUNTIF($AL160,"=11")+COUNTIF($AM160,"=11")+COUNTIF($AN160,"=22")+COUNTIF($AO160,"=23")+COUNTIF($AP160,"=17")+COUNTIF($AQ160,"=14")+COUNTIF($AR160,"=19")+COUNTIF($AS160,"=17")+COUNTIF($AV160,"=12")+COUNTIF($AW160,"=12")</f>
        <v>7</v>
      </c>
      <c r="DX160" s="40">
        <f>COUNTIF($AX160,"=11")+COUNTIF($AY160,"=9")+COUNTIF($AZ160,"=15")+COUNTIF($BA160,"=16")+COUNTIF($BB160,"=8")+COUNTIF($BC160,"=10")+COUNTIF($BD160,"=10")+COUNTIF($BE160,"=8")+COUNTIF($BF160,"=10")+COUNTIF($BG160,"=10")</f>
        <v>10</v>
      </c>
      <c r="DY160" s="40">
        <f>COUNTIF($BH160,"=12")+COUNTIF($BI160,"=23")+COUNTIF($BJ160,"=23")+COUNTIF($BK160,"=15")+COUNTIF($BL160,"=10")+COUNTIF($BM160,"=12")+COUNTIF($BN160,"=12")+COUNTIF($BO160,"=16")+COUNTIF($BP160,"=8")+COUNTIF($BQ160,"=12")+COUNTIF($BR160,"=22")+COUNTIF($BS160,"=20")+COUNTIF($BT160,"=13")</f>
        <v>9</v>
      </c>
      <c r="DZ160" s="40">
        <f>COUNTIF($BU160,"=12")+COUNTIF($BV160,"=11")+COUNTIF($BW160,"=13")+COUNTIF($BX160,"=10")+COUNTIF($BY160,"=11")+COUNTIF($BZ160,"=12")+COUNTIF($CA160,"=12")</f>
        <v>7</v>
      </c>
      <c r="EA160" s="72" t="s">
        <v>139</v>
      </c>
      <c r="EB160" s="72" t="s">
        <v>653</v>
      </c>
      <c r="EC160" s="51"/>
      <c r="ED160" s="33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</row>
    <row r="161" spans="1:134" s="97" customFormat="1" ht="15.95" customHeight="1" x14ac:dyDescent="0.25">
      <c r="A161" s="133" t="s">
        <v>645</v>
      </c>
      <c r="B161" s="72" t="s">
        <v>753</v>
      </c>
      <c r="C161" s="2" t="s">
        <v>646</v>
      </c>
      <c r="D161" s="119" t="s">
        <v>754</v>
      </c>
      <c r="E161" s="2" t="s">
        <v>5</v>
      </c>
      <c r="F161" s="2" t="s">
        <v>647</v>
      </c>
      <c r="G161" s="98">
        <v>43739</v>
      </c>
      <c r="H161" s="53">
        <v>0</v>
      </c>
      <c r="I161" s="2" t="s">
        <v>285</v>
      </c>
      <c r="J161" s="2" t="s">
        <v>284</v>
      </c>
      <c r="K161" s="123">
        <f>+COUNTIF($N161,"&lt;=21")+COUNTIF($AA161,"&lt;=9")+COUNTIF($AJ161,"&lt;=16")+COUNTIF($AN161,"&gt;=22")+COUNTIF($AP161,"&gt;=17")+COUNTIF($AQ161,"&lt;=14")+COUNTIF($AR161,"&gt;=19")+COUNTIF($BK161,"&lt;=15")+COUNTIF($BO161,"&gt;=16")+COUNTIF($BX161,"&lt;=10")</f>
        <v>5</v>
      </c>
      <c r="L161" s="124">
        <f>65-(+DU161+DV161+DW161+DX161+DY161+DZ161)</f>
        <v>15</v>
      </c>
      <c r="M161" s="54">
        <v>13</v>
      </c>
      <c r="N161" s="54">
        <v>25</v>
      </c>
      <c r="O161" s="54">
        <v>14</v>
      </c>
      <c r="P161" s="54">
        <v>11</v>
      </c>
      <c r="Q161" s="114">
        <v>11</v>
      </c>
      <c r="R161" s="114">
        <v>14</v>
      </c>
      <c r="S161" s="54">
        <v>12</v>
      </c>
      <c r="T161" s="54">
        <v>12</v>
      </c>
      <c r="U161" s="54">
        <v>13</v>
      </c>
      <c r="V161" s="54">
        <v>13</v>
      </c>
      <c r="W161" s="54">
        <v>13</v>
      </c>
      <c r="X161" s="54">
        <v>16</v>
      </c>
      <c r="Y161" s="54">
        <v>16</v>
      </c>
      <c r="Z161" s="121">
        <v>9</v>
      </c>
      <c r="AA161" s="121">
        <v>10</v>
      </c>
      <c r="AB161" s="54">
        <v>11</v>
      </c>
      <c r="AC161" s="54">
        <v>11</v>
      </c>
      <c r="AD161" s="54">
        <v>25</v>
      </c>
      <c r="AE161" s="54">
        <v>15</v>
      </c>
      <c r="AF161" s="54">
        <v>19</v>
      </c>
      <c r="AG161" s="54">
        <v>29</v>
      </c>
      <c r="AH161" s="114">
        <v>14</v>
      </c>
      <c r="AI161" s="121">
        <v>15</v>
      </c>
      <c r="AJ161" s="115">
        <v>17</v>
      </c>
      <c r="AK161" s="121">
        <v>17</v>
      </c>
      <c r="AL161" s="54">
        <v>10</v>
      </c>
      <c r="AM161" s="54">
        <v>10</v>
      </c>
      <c r="AN161" s="114">
        <v>19</v>
      </c>
      <c r="AO161" s="114">
        <v>23</v>
      </c>
      <c r="AP161" s="54">
        <v>18</v>
      </c>
      <c r="AQ161" s="54">
        <v>14</v>
      </c>
      <c r="AR161" s="54">
        <v>19</v>
      </c>
      <c r="AS161" s="54">
        <v>17</v>
      </c>
      <c r="AT161" s="114">
        <v>36</v>
      </c>
      <c r="AU161" s="121">
        <v>37</v>
      </c>
      <c r="AV161" s="54">
        <v>12</v>
      </c>
      <c r="AW161" s="54">
        <v>12</v>
      </c>
      <c r="AX161" s="54">
        <v>11</v>
      </c>
      <c r="AY161" s="54">
        <v>9</v>
      </c>
      <c r="AZ161" s="114">
        <v>15</v>
      </c>
      <c r="BA161" s="114">
        <v>16</v>
      </c>
      <c r="BB161" s="54">
        <v>8</v>
      </c>
      <c r="BC161" s="54">
        <v>10</v>
      </c>
      <c r="BD161" s="54">
        <v>10</v>
      </c>
      <c r="BE161" s="54">
        <v>8</v>
      </c>
      <c r="BF161" s="54">
        <v>11</v>
      </c>
      <c r="BG161" s="54">
        <v>10</v>
      </c>
      <c r="BH161" s="54">
        <v>12</v>
      </c>
      <c r="BI161" s="114">
        <v>23</v>
      </c>
      <c r="BJ161" s="114">
        <v>23</v>
      </c>
      <c r="BK161" s="54">
        <v>16</v>
      </c>
      <c r="BL161" s="54">
        <v>10</v>
      </c>
      <c r="BM161" s="54">
        <v>12</v>
      </c>
      <c r="BN161" s="54">
        <v>12</v>
      </c>
      <c r="BO161" s="54">
        <v>16</v>
      </c>
      <c r="BP161" s="54">
        <v>8</v>
      </c>
      <c r="BQ161" s="54">
        <v>13</v>
      </c>
      <c r="BR161" s="54">
        <v>22</v>
      </c>
      <c r="BS161" s="54">
        <v>20</v>
      </c>
      <c r="BT161" s="54">
        <v>14</v>
      </c>
      <c r="BU161" s="54">
        <v>12</v>
      </c>
      <c r="BV161" s="54">
        <v>11</v>
      </c>
      <c r="BW161" s="54">
        <v>13</v>
      </c>
      <c r="BX161" s="54">
        <v>10</v>
      </c>
      <c r="BY161" s="54">
        <v>11</v>
      </c>
      <c r="BZ161" s="54">
        <v>12</v>
      </c>
      <c r="CA161" s="54">
        <v>12</v>
      </c>
      <c r="CB161" s="62">
        <v>32</v>
      </c>
      <c r="CC161" s="62">
        <v>16</v>
      </c>
      <c r="CD161" s="62">
        <v>9</v>
      </c>
      <c r="CE161" s="62">
        <v>16</v>
      </c>
      <c r="CF161" s="62">
        <v>12</v>
      </c>
      <c r="CG161" s="62">
        <v>26</v>
      </c>
      <c r="CH161" s="62">
        <v>26</v>
      </c>
      <c r="CI161" s="62">
        <v>20</v>
      </c>
      <c r="CJ161" s="62">
        <v>12</v>
      </c>
      <c r="CK161" s="62">
        <v>11</v>
      </c>
      <c r="CL161" s="62">
        <v>13</v>
      </c>
      <c r="CM161" s="62">
        <v>12</v>
      </c>
      <c r="CN161" s="62">
        <v>10</v>
      </c>
      <c r="CO161" s="62">
        <v>9</v>
      </c>
      <c r="CP161" s="62">
        <v>12</v>
      </c>
      <c r="CQ161" s="62">
        <v>12</v>
      </c>
      <c r="CR161" s="62">
        <v>10</v>
      </c>
      <c r="CS161" s="62">
        <v>11</v>
      </c>
      <c r="CT161" s="62">
        <v>11</v>
      </c>
      <c r="CU161" s="62">
        <v>30</v>
      </c>
      <c r="CV161" s="62">
        <v>11</v>
      </c>
      <c r="CW161" s="62">
        <v>13</v>
      </c>
      <c r="CX161" s="62">
        <v>24</v>
      </c>
      <c r="CY161" s="62">
        <v>13</v>
      </c>
      <c r="CZ161" s="62">
        <v>10</v>
      </c>
      <c r="DA161" s="62">
        <v>10</v>
      </c>
      <c r="DB161" s="62">
        <v>20</v>
      </c>
      <c r="DC161" s="62">
        <v>15</v>
      </c>
      <c r="DD161" s="62">
        <v>20</v>
      </c>
      <c r="DE161" s="62">
        <v>13</v>
      </c>
      <c r="DF161" s="62">
        <v>24</v>
      </c>
      <c r="DG161" s="62">
        <v>17</v>
      </c>
      <c r="DH161" s="62">
        <v>12</v>
      </c>
      <c r="DI161" s="62">
        <v>15</v>
      </c>
      <c r="DJ161" s="62">
        <v>24</v>
      </c>
      <c r="DK161" s="62">
        <v>12</v>
      </c>
      <c r="DL161" s="62">
        <v>23</v>
      </c>
      <c r="DM161" s="62">
        <v>18</v>
      </c>
      <c r="DN161" s="62">
        <v>10</v>
      </c>
      <c r="DO161" s="62">
        <v>14</v>
      </c>
      <c r="DP161" s="62">
        <v>17</v>
      </c>
      <c r="DQ161" s="62">
        <v>9</v>
      </c>
      <c r="DR161" s="62">
        <v>11</v>
      </c>
      <c r="DS161" s="62">
        <v>11</v>
      </c>
      <c r="DT161" s="144">
        <f>(2.71828^(-492.8857+59.0795*K161+7.224*L161))/(1+(2.71828^(-492.8857+59.0795*K161+7.224*L161)))</f>
        <v>1.9594789167482873E-39</v>
      </c>
      <c r="DU161" s="40">
        <f>COUNTIF($M161,"=13")+COUNTIF($N161,"=21")+COUNTIF($O161,"=14")+COUNTIF($P161,"=11")+COUNTIF($Q161,"=11")+COUNTIF($R161,"=14")+COUNTIF($S161,"=12")+COUNTIF($T161,"=12")+COUNTIF($U161,"=12")+COUNTIF($V161,"=13")+COUNTIF($W161,"=13")+COUNTIF($X161,"=16")</f>
        <v>10</v>
      </c>
      <c r="DV161" s="40">
        <f>COUNTIF($Y161,"=17")+COUNTIF($Z161,"=9")+COUNTIF($AA161,"=9")+COUNTIF($AB161,"=11")+COUNTIF($AC161,"=11")+COUNTIF($AD161,"=25")+COUNTIF($AE161,"=15")+COUNTIF($AF161,"=19")+COUNTIF($AG161,"=30")+COUNTIF($AH161,"=15")+COUNTIF($AI161,"=15")+COUNTIF($AJ161,"=16")+COUNTIF($AK161,"=17")</f>
        <v>8</v>
      </c>
      <c r="DW161" s="40">
        <f>COUNTIF($AL161,"=11")+COUNTIF($AM161,"=11")+COUNTIF($AN161,"=22")+COUNTIF($AO161,"=23")+COUNTIF($AP161,"=17")+COUNTIF($AQ161,"=14")+COUNTIF($AR161,"=19")+COUNTIF($AS161,"=17")+COUNTIF($AV161,"=12")+COUNTIF($AW161,"=12")</f>
        <v>6</v>
      </c>
      <c r="DX161" s="40">
        <f>COUNTIF($AX161,"=11")+COUNTIF($AY161,"=9")+COUNTIF($AZ161,"=15")+COUNTIF($BA161,"=16")+COUNTIF($BB161,"=8")+COUNTIF($BC161,"=10")+COUNTIF($BD161,"=10")+COUNTIF($BE161,"=8")+COUNTIF($BF161,"=10")+COUNTIF($BG161,"=10")</f>
        <v>9</v>
      </c>
      <c r="DY161" s="40">
        <f>COUNTIF($BH161,"=12")+COUNTIF($BI161,"=23")+COUNTIF($BJ161,"=23")+COUNTIF($BK161,"=15")+COUNTIF($BL161,"=10")+COUNTIF($BM161,"=12")+COUNTIF($BN161,"=12")+COUNTIF($BO161,"=16")+COUNTIF($BP161,"=8")+COUNTIF($BQ161,"=12")+COUNTIF($BR161,"=22")+COUNTIF($BS161,"=20")+COUNTIF($BT161,"=13")</f>
        <v>10</v>
      </c>
      <c r="DZ161" s="40">
        <f>COUNTIF($BU161,"=12")+COUNTIF($BV161,"=11")+COUNTIF($BW161,"=13")+COUNTIF($BX161,"=10")+COUNTIF($BY161,"=11")+COUNTIF($BZ161,"=12")+COUNTIF($CA161,"=12")</f>
        <v>7</v>
      </c>
      <c r="EA161" s="2" t="s">
        <v>0</v>
      </c>
      <c r="EB161" s="2" t="s">
        <v>648</v>
      </c>
      <c r="EC161" s="51"/>
      <c r="ED161" s="33"/>
    </row>
    <row r="162" spans="1:134" s="13" customFormat="1" ht="15.95" customHeight="1" x14ac:dyDescent="0.25">
      <c r="A162" s="133">
        <v>636002</v>
      </c>
      <c r="B162" s="72" t="s">
        <v>748</v>
      </c>
      <c r="C162" s="2" t="s">
        <v>634</v>
      </c>
      <c r="D162" s="119" t="s">
        <v>749</v>
      </c>
      <c r="E162" s="2" t="s">
        <v>635</v>
      </c>
      <c r="F162" s="2" t="s">
        <v>636</v>
      </c>
      <c r="G162" s="98">
        <v>43739</v>
      </c>
      <c r="H162" s="154">
        <v>0</v>
      </c>
      <c r="I162" s="2" t="s">
        <v>285</v>
      </c>
      <c r="J162" s="2" t="s">
        <v>284</v>
      </c>
      <c r="K162" s="123">
        <f>+COUNTIF($N162,"&lt;=21")+COUNTIF($AA162,"&lt;=9")+COUNTIF($AJ162,"&lt;=16")+COUNTIF($AN162,"&gt;=22")+COUNTIF($AP162,"&gt;=17")+COUNTIF($AQ162,"&lt;=14")+COUNTIF($AR162,"&gt;=19")+COUNTIF($BK162,"&lt;=15")+COUNTIF($BO162,"&gt;=16")+COUNTIF($BX162,"&lt;=10")</f>
        <v>5</v>
      </c>
      <c r="L162" s="124">
        <f>65-(+DU162+DV162+DW162+DX162+DY162+DZ162)</f>
        <v>15</v>
      </c>
      <c r="M162" s="54">
        <v>14</v>
      </c>
      <c r="N162" s="54">
        <v>24</v>
      </c>
      <c r="O162" s="54">
        <v>14</v>
      </c>
      <c r="P162" s="54">
        <v>10</v>
      </c>
      <c r="Q162" s="114">
        <v>11</v>
      </c>
      <c r="R162" s="114">
        <v>14</v>
      </c>
      <c r="S162" s="54">
        <v>12</v>
      </c>
      <c r="T162" s="54">
        <v>12</v>
      </c>
      <c r="U162" s="54">
        <v>12</v>
      </c>
      <c r="V162" s="54">
        <v>13</v>
      </c>
      <c r="W162" s="54">
        <v>13</v>
      </c>
      <c r="X162" s="54">
        <v>16</v>
      </c>
      <c r="Y162" s="54">
        <v>18</v>
      </c>
      <c r="Z162" s="114">
        <v>9</v>
      </c>
      <c r="AA162" s="114">
        <v>10</v>
      </c>
      <c r="AB162" s="54">
        <v>11</v>
      </c>
      <c r="AC162" s="54">
        <v>11</v>
      </c>
      <c r="AD162" s="54">
        <v>25</v>
      </c>
      <c r="AE162" s="54">
        <v>14</v>
      </c>
      <c r="AF162" s="54">
        <v>18</v>
      </c>
      <c r="AG162" s="54">
        <v>29</v>
      </c>
      <c r="AH162" s="114">
        <v>15</v>
      </c>
      <c r="AI162" s="114">
        <v>15</v>
      </c>
      <c r="AJ162" s="114">
        <v>15</v>
      </c>
      <c r="AK162" s="114">
        <v>17</v>
      </c>
      <c r="AL162" s="54">
        <v>11</v>
      </c>
      <c r="AM162" s="54">
        <v>10</v>
      </c>
      <c r="AN162" s="114">
        <v>19</v>
      </c>
      <c r="AO162" s="114">
        <v>23</v>
      </c>
      <c r="AP162" s="54">
        <v>16</v>
      </c>
      <c r="AQ162" s="54">
        <v>15</v>
      </c>
      <c r="AR162" s="54">
        <v>19</v>
      </c>
      <c r="AS162" s="54">
        <v>17</v>
      </c>
      <c r="AT162" s="114">
        <v>35</v>
      </c>
      <c r="AU162" s="114">
        <v>38</v>
      </c>
      <c r="AV162" s="54">
        <v>12</v>
      </c>
      <c r="AW162" s="54">
        <v>12</v>
      </c>
      <c r="AX162" s="54">
        <v>11</v>
      </c>
      <c r="AY162" s="54">
        <v>9</v>
      </c>
      <c r="AZ162" s="114">
        <v>16</v>
      </c>
      <c r="BA162" s="114">
        <v>16</v>
      </c>
      <c r="BB162" s="54">
        <v>8</v>
      </c>
      <c r="BC162" s="54">
        <v>10</v>
      </c>
      <c r="BD162" s="54">
        <v>10</v>
      </c>
      <c r="BE162" s="54">
        <v>8</v>
      </c>
      <c r="BF162" s="54">
        <v>10</v>
      </c>
      <c r="BG162" s="54">
        <v>10</v>
      </c>
      <c r="BH162" s="54">
        <v>12</v>
      </c>
      <c r="BI162" s="114">
        <v>23</v>
      </c>
      <c r="BJ162" s="114">
        <v>23</v>
      </c>
      <c r="BK162" s="54">
        <v>15</v>
      </c>
      <c r="BL162" s="54">
        <v>10</v>
      </c>
      <c r="BM162" s="54">
        <v>12</v>
      </c>
      <c r="BN162" s="54">
        <v>12</v>
      </c>
      <c r="BO162" s="54">
        <v>16</v>
      </c>
      <c r="BP162" s="54">
        <v>8</v>
      </c>
      <c r="BQ162" s="54">
        <v>12</v>
      </c>
      <c r="BR162" s="54">
        <v>23</v>
      </c>
      <c r="BS162" s="54">
        <v>20</v>
      </c>
      <c r="BT162" s="54">
        <v>13</v>
      </c>
      <c r="BU162" s="54">
        <v>12</v>
      </c>
      <c r="BV162" s="54">
        <v>11</v>
      </c>
      <c r="BW162" s="54">
        <v>13</v>
      </c>
      <c r="BX162" s="54">
        <v>10</v>
      </c>
      <c r="BY162" s="54">
        <v>11</v>
      </c>
      <c r="BZ162" s="54">
        <v>12</v>
      </c>
      <c r="CA162" s="54">
        <v>12</v>
      </c>
      <c r="CB162" s="62">
        <v>36</v>
      </c>
      <c r="CC162" s="62">
        <v>15</v>
      </c>
      <c r="CD162" s="62">
        <v>9</v>
      </c>
      <c r="CE162" s="62">
        <v>16</v>
      </c>
      <c r="CF162" s="62">
        <v>12</v>
      </c>
      <c r="CG162" s="62">
        <v>27</v>
      </c>
      <c r="CH162" s="62">
        <v>26</v>
      </c>
      <c r="CI162" s="62">
        <v>19</v>
      </c>
      <c r="CJ162" s="62">
        <v>12</v>
      </c>
      <c r="CK162" s="62">
        <v>11</v>
      </c>
      <c r="CL162" s="62">
        <v>13</v>
      </c>
      <c r="CM162" s="62">
        <v>12</v>
      </c>
      <c r="CN162" s="62">
        <v>10</v>
      </c>
      <c r="CO162" s="62">
        <v>9</v>
      </c>
      <c r="CP162" s="62">
        <v>12</v>
      </c>
      <c r="CQ162" s="62">
        <v>12</v>
      </c>
      <c r="CR162" s="62">
        <v>10</v>
      </c>
      <c r="CS162" s="62">
        <v>11</v>
      </c>
      <c r="CT162" s="62">
        <v>11</v>
      </c>
      <c r="CU162" s="62">
        <v>30</v>
      </c>
      <c r="CV162" s="62">
        <v>12</v>
      </c>
      <c r="CW162" s="62">
        <v>12</v>
      </c>
      <c r="CX162" s="62">
        <v>24</v>
      </c>
      <c r="CY162" s="62">
        <v>13</v>
      </c>
      <c r="CZ162" s="62">
        <v>10</v>
      </c>
      <c r="DA162" s="62">
        <v>10</v>
      </c>
      <c r="DB162" s="62">
        <v>20</v>
      </c>
      <c r="DC162" s="62">
        <v>15</v>
      </c>
      <c r="DD162" s="62">
        <v>18</v>
      </c>
      <c r="DE162" s="62">
        <v>14</v>
      </c>
      <c r="DF162" s="62">
        <v>24</v>
      </c>
      <c r="DG162" s="62">
        <v>17</v>
      </c>
      <c r="DH162" s="62">
        <v>12</v>
      </c>
      <c r="DI162" s="62">
        <v>15</v>
      </c>
      <c r="DJ162" s="62">
        <v>24</v>
      </c>
      <c r="DK162" s="62">
        <v>12</v>
      </c>
      <c r="DL162" s="62">
        <v>23</v>
      </c>
      <c r="DM162" s="62">
        <v>18</v>
      </c>
      <c r="DN162" s="62">
        <v>10</v>
      </c>
      <c r="DO162" s="62">
        <v>14</v>
      </c>
      <c r="DP162" s="62">
        <v>14</v>
      </c>
      <c r="DQ162" s="62">
        <v>9</v>
      </c>
      <c r="DR162" s="62">
        <v>12</v>
      </c>
      <c r="DS162" s="62">
        <v>11</v>
      </c>
      <c r="DT162" s="144">
        <f>(2.71828^(-492.8857+59.0795*K162+7.224*L162))/(1+(2.71828^(-492.8857+59.0795*K162+7.224*L162)))</f>
        <v>1.9594789167482873E-39</v>
      </c>
      <c r="DU162" s="40">
        <f>COUNTIF($M162,"=13")+COUNTIF($N162,"=21")+COUNTIF($O162,"=14")+COUNTIF($P162,"=11")+COUNTIF($Q162,"=11")+COUNTIF($R162,"=14")+COUNTIF($S162,"=12")+COUNTIF($T162,"=12")+COUNTIF($U162,"=12")+COUNTIF($V162,"=13")+COUNTIF($W162,"=13")+COUNTIF($X162,"=16")</f>
        <v>9</v>
      </c>
      <c r="DV162" s="40">
        <f>COUNTIF($Y162,"=17")+COUNTIF($Z162,"=9")+COUNTIF($AA162,"=9")+COUNTIF($AB162,"=11")+COUNTIF($AC162,"=11")+COUNTIF($AD162,"=25")+COUNTIF($AE162,"=15")+COUNTIF($AF162,"=19")+COUNTIF($AG162,"=30")+COUNTIF($AH162,"=15")+COUNTIF($AI162,"=15")+COUNTIF($AJ162,"=16")+COUNTIF($AK162,"=17")</f>
        <v>7</v>
      </c>
      <c r="DW162" s="40">
        <f>COUNTIF($AL162,"=11")+COUNTIF($AM162,"=11")+COUNTIF($AN162,"=22")+COUNTIF($AO162,"=23")+COUNTIF($AP162,"=17")+COUNTIF($AQ162,"=14")+COUNTIF($AR162,"=19")+COUNTIF($AS162,"=17")+COUNTIF($AV162,"=12")+COUNTIF($AW162,"=12")</f>
        <v>6</v>
      </c>
      <c r="DX162" s="40">
        <f>COUNTIF($AX162,"=11")+COUNTIF($AY162,"=9")+COUNTIF($AZ162,"=15")+COUNTIF($BA162,"=16")+COUNTIF($BB162,"=8")+COUNTIF($BC162,"=10")+COUNTIF($BD162,"=10")+COUNTIF($BE162,"=8")+COUNTIF($BF162,"=10")+COUNTIF($BG162,"=10")</f>
        <v>9</v>
      </c>
      <c r="DY162" s="40">
        <f>COUNTIF($BH162,"=12")+COUNTIF($BI162,"=23")+COUNTIF($BJ162,"=23")+COUNTIF($BK162,"=15")+COUNTIF($BL162,"=10")+COUNTIF($BM162,"=12")+COUNTIF($BN162,"=12")+COUNTIF($BO162,"=16")+COUNTIF($BP162,"=8")+COUNTIF($BQ162,"=12")+COUNTIF($BR162,"=22")+COUNTIF($BS162,"=20")+COUNTIF($BT162,"=13")</f>
        <v>12</v>
      </c>
      <c r="DZ162" s="40">
        <f>COUNTIF($BU162,"=12")+COUNTIF($BV162,"=11")+COUNTIF($BW162,"=13")+COUNTIF($BX162,"=10")+COUNTIF($BY162,"=11")+COUNTIF($BZ162,"=12")+COUNTIF($CA162,"=12")</f>
        <v>7</v>
      </c>
      <c r="EA162" s="2" t="s">
        <v>637</v>
      </c>
      <c r="EB162" s="2" t="s">
        <v>638</v>
      </c>
      <c r="EC162" s="51"/>
      <c r="ED162" s="33"/>
    </row>
    <row r="163" spans="1:134" s="13" customFormat="1" ht="15.95" customHeight="1" x14ac:dyDescent="0.25">
      <c r="A163" s="133" t="s">
        <v>659</v>
      </c>
      <c r="B163" s="72" t="s">
        <v>765</v>
      </c>
      <c r="C163" s="20" t="s">
        <v>660</v>
      </c>
      <c r="D163" s="119" t="s">
        <v>766</v>
      </c>
      <c r="E163" s="20" t="s">
        <v>7</v>
      </c>
      <c r="F163" s="20" t="s">
        <v>661</v>
      </c>
      <c r="G163" s="98">
        <v>43739</v>
      </c>
      <c r="H163" s="154">
        <v>0</v>
      </c>
      <c r="I163" s="2" t="s">
        <v>285</v>
      </c>
      <c r="J163" s="20" t="s">
        <v>284</v>
      </c>
      <c r="K163" s="123">
        <f>+COUNTIF($N163,"&lt;=21")+COUNTIF($AA163,"&lt;=9")+COUNTIF($AJ163,"&lt;=16")+COUNTIF($AN163,"&gt;=22")+COUNTIF($AP163,"&gt;=17")+COUNTIF($AQ163,"&lt;=14")+COUNTIF($AR163,"&gt;=19")+COUNTIF($BK163,"&lt;=15")+COUNTIF($BO163,"&gt;=16")+COUNTIF($BX163,"&lt;=10")</f>
        <v>5</v>
      </c>
      <c r="L163" s="124">
        <f>65-(+DU163+DV163+DW163+DX163+DY163+DZ163)</f>
        <v>15</v>
      </c>
      <c r="M163" s="113">
        <v>13</v>
      </c>
      <c r="N163" s="113">
        <v>24</v>
      </c>
      <c r="O163" s="113">
        <v>14</v>
      </c>
      <c r="P163" s="113">
        <v>11</v>
      </c>
      <c r="Q163" s="114">
        <v>12</v>
      </c>
      <c r="R163" s="114">
        <v>14</v>
      </c>
      <c r="S163" s="113">
        <v>12</v>
      </c>
      <c r="T163" s="113">
        <v>12</v>
      </c>
      <c r="U163" s="113">
        <v>11</v>
      </c>
      <c r="V163" s="113">
        <v>13</v>
      </c>
      <c r="W163" s="113">
        <v>13</v>
      </c>
      <c r="X163" s="113">
        <v>17</v>
      </c>
      <c r="Y163" s="113">
        <v>16</v>
      </c>
      <c r="Z163" s="114">
        <v>9</v>
      </c>
      <c r="AA163" s="114">
        <v>10</v>
      </c>
      <c r="AB163" s="113">
        <v>11</v>
      </c>
      <c r="AC163" s="113">
        <v>11</v>
      </c>
      <c r="AD163" s="113">
        <v>25</v>
      </c>
      <c r="AE163" s="113">
        <v>14</v>
      </c>
      <c r="AF163" s="113">
        <v>18</v>
      </c>
      <c r="AG163" s="113">
        <v>30</v>
      </c>
      <c r="AH163" s="114">
        <v>15</v>
      </c>
      <c r="AI163" s="114">
        <v>15</v>
      </c>
      <c r="AJ163" s="114">
        <v>15</v>
      </c>
      <c r="AK163" s="114">
        <v>17</v>
      </c>
      <c r="AL163" s="113">
        <v>10</v>
      </c>
      <c r="AM163" s="113">
        <v>10</v>
      </c>
      <c r="AN163" s="114">
        <v>19</v>
      </c>
      <c r="AO163" s="114">
        <v>23</v>
      </c>
      <c r="AP163" s="113">
        <v>17</v>
      </c>
      <c r="AQ163" s="113">
        <v>14</v>
      </c>
      <c r="AR163" s="113">
        <v>19</v>
      </c>
      <c r="AS163" s="113">
        <v>16</v>
      </c>
      <c r="AT163" s="114">
        <v>36</v>
      </c>
      <c r="AU163" s="114">
        <v>37</v>
      </c>
      <c r="AV163" s="113">
        <v>12</v>
      </c>
      <c r="AW163" s="113">
        <v>12</v>
      </c>
      <c r="AX163" s="113">
        <v>11</v>
      </c>
      <c r="AY163" s="113">
        <v>9</v>
      </c>
      <c r="AZ163" s="114">
        <v>15</v>
      </c>
      <c r="BA163" s="114">
        <v>16</v>
      </c>
      <c r="BB163" s="113">
        <v>8</v>
      </c>
      <c r="BC163" s="113">
        <v>10</v>
      </c>
      <c r="BD163" s="113">
        <v>10</v>
      </c>
      <c r="BE163" s="113">
        <v>8</v>
      </c>
      <c r="BF163" s="113">
        <v>10</v>
      </c>
      <c r="BG163" s="113">
        <v>10</v>
      </c>
      <c r="BH163" s="113">
        <v>12</v>
      </c>
      <c r="BI163" s="114">
        <v>23</v>
      </c>
      <c r="BJ163" s="114">
        <v>23</v>
      </c>
      <c r="BK163" s="113">
        <v>17</v>
      </c>
      <c r="BL163" s="113">
        <v>10</v>
      </c>
      <c r="BM163" s="113">
        <v>12</v>
      </c>
      <c r="BN163" s="113">
        <v>12</v>
      </c>
      <c r="BO163" s="113">
        <v>16</v>
      </c>
      <c r="BP163" s="113">
        <v>8</v>
      </c>
      <c r="BQ163" s="113">
        <v>12</v>
      </c>
      <c r="BR163" s="113">
        <v>22</v>
      </c>
      <c r="BS163" s="113">
        <v>20</v>
      </c>
      <c r="BT163" s="113">
        <v>13</v>
      </c>
      <c r="BU163" s="113">
        <v>12</v>
      </c>
      <c r="BV163" s="113">
        <v>11</v>
      </c>
      <c r="BW163" s="113">
        <v>13</v>
      </c>
      <c r="BX163" s="113">
        <v>11</v>
      </c>
      <c r="BY163" s="113">
        <v>11</v>
      </c>
      <c r="BZ163" s="113">
        <v>12</v>
      </c>
      <c r="CA163" s="113">
        <v>12</v>
      </c>
      <c r="CB163" s="71">
        <v>33</v>
      </c>
      <c r="CC163" s="71">
        <v>15</v>
      </c>
      <c r="CD163" s="71">
        <v>9</v>
      </c>
      <c r="CE163" s="71">
        <v>16</v>
      </c>
      <c r="CF163" s="71">
        <v>12</v>
      </c>
      <c r="CG163" s="71">
        <v>27</v>
      </c>
      <c r="CH163" s="71">
        <v>26</v>
      </c>
      <c r="CI163" s="71">
        <v>19</v>
      </c>
      <c r="CJ163" s="71">
        <v>12</v>
      </c>
      <c r="CK163" s="71">
        <v>11</v>
      </c>
      <c r="CL163" s="71">
        <v>12</v>
      </c>
      <c r="CM163" s="71">
        <v>12</v>
      </c>
      <c r="CN163" s="71">
        <v>10</v>
      </c>
      <c r="CO163" s="71">
        <v>9</v>
      </c>
      <c r="CP163" s="71">
        <v>12</v>
      </c>
      <c r="CQ163" s="71">
        <v>12</v>
      </c>
      <c r="CR163" s="71">
        <v>10</v>
      </c>
      <c r="CS163" s="71">
        <v>11</v>
      </c>
      <c r="CT163" s="71">
        <v>11</v>
      </c>
      <c r="CU163" s="71">
        <v>30</v>
      </c>
      <c r="CV163" s="71">
        <v>12</v>
      </c>
      <c r="CW163" s="71">
        <v>13</v>
      </c>
      <c r="CX163" s="71">
        <v>24</v>
      </c>
      <c r="CY163" s="71">
        <v>13</v>
      </c>
      <c r="CZ163" s="71">
        <v>10</v>
      </c>
      <c r="DA163" s="71">
        <v>10</v>
      </c>
      <c r="DB163" s="71">
        <v>21</v>
      </c>
      <c r="DC163" s="71">
        <v>15</v>
      </c>
      <c r="DD163" s="71">
        <v>18</v>
      </c>
      <c r="DE163" s="71">
        <v>13</v>
      </c>
      <c r="DF163" s="71">
        <v>24</v>
      </c>
      <c r="DG163" s="71">
        <v>16</v>
      </c>
      <c r="DH163" s="71">
        <v>12</v>
      </c>
      <c r="DI163" s="71">
        <v>15</v>
      </c>
      <c r="DJ163" s="71">
        <v>24</v>
      </c>
      <c r="DK163" s="71">
        <v>12</v>
      </c>
      <c r="DL163" s="71">
        <v>23</v>
      </c>
      <c r="DM163" s="71">
        <v>18</v>
      </c>
      <c r="DN163" s="71">
        <v>10</v>
      </c>
      <c r="DO163" s="71">
        <v>15</v>
      </c>
      <c r="DP163" s="71">
        <v>16</v>
      </c>
      <c r="DQ163" s="71">
        <v>9</v>
      </c>
      <c r="DR163" s="71">
        <v>12</v>
      </c>
      <c r="DS163" s="71">
        <v>11</v>
      </c>
      <c r="DT163" s="144">
        <f>(2.71828^(-492.8857+59.0795*K163+7.224*L163))/(1+(2.71828^(-492.8857+59.0795*K163+7.224*L163)))</f>
        <v>1.9594789167482873E-39</v>
      </c>
      <c r="DU163" s="40">
        <f>COUNTIF($M163,"=13")+COUNTIF($N163,"=21")+COUNTIF($O163,"=14")+COUNTIF($P163,"=11")+COUNTIF($Q163,"=11")+COUNTIF($R163,"=14")+COUNTIF($S163,"=12")+COUNTIF($T163,"=12")+COUNTIF($U163,"=12")+COUNTIF($V163,"=13")+COUNTIF($W163,"=13")+COUNTIF($X163,"=16")</f>
        <v>8</v>
      </c>
      <c r="DV163" s="40">
        <f>COUNTIF($Y163,"=17")+COUNTIF($Z163,"=9")+COUNTIF($AA163,"=9")+COUNTIF($AB163,"=11")+COUNTIF($AC163,"=11")+COUNTIF($AD163,"=25")+COUNTIF($AE163,"=15")+COUNTIF($AF163,"=19")+COUNTIF($AG163,"=30")+COUNTIF($AH163,"=15")+COUNTIF($AI163,"=15")+COUNTIF($AJ163,"=16")+COUNTIF($AK163,"=17")</f>
        <v>8</v>
      </c>
      <c r="DW163" s="40">
        <f>COUNTIF($AL163,"=11")+COUNTIF($AM163,"=11")+COUNTIF($AN163,"=22")+COUNTIF($AO163,"=23")+COUNTIF($AP163,"=17")+COUNTIF($AQ163,"=14")+COUNTIF($AR163,"=19")+COUNTIF($AS163,"=17")+COUNTIF($AV163,"=12")+COUNTIF($AW163,"=12")</f>
        <v>6</v>
      </c>
      <c r="DX163" s="40">
        <f>COUNTIF($AX163,"=11")+COUNTIF($AY163,"=9")+COUNTIF($AZ163,"=15")+COUNTIF($BA163,"=16")+COUNTIF($BB163,"=8")+COUNTIF($BC163,"=10")+COUNTIF($BD163,"=10")+COUNTIF($BE163,"=8")+COUNTIF($BF163,"=10")+COUNTIF($BG163,"=10")</f>
        <v>10</v>
      </c>
      <c r="DY163" s="40">
        <f>COUNTIF($BH163,"=12")+COUNTIF($BI163,"=23")+COUNTIF($BJ163,"=23")+COUNTIF($BK163,"=15")+COUNTIF($BL163,"=10")+COUNTIF($BM163,"=12")+COUNTIF($BN163,"=12")+COUNTIF($BO163,"=16")+COUNTIF($BP163,"=8")+COUNTIF($BQ163,"=12")+COUNTIF($BR163,"=22")+COUNTIF($BS163,"=20")+COUNTIF($BT163,"=13")</f>
        <v>12</v>
      </c>
      <c r="DZ163" s="40">
        <f>COUNTIF($BU163,"=12")+COUNTIF($BV163,"=11")+COUNTIF($BW163,"=13")+COUNTIF($BX163,"=10")+COUNTIF($BY163,"=11")+COUNTIF($BZ163,"=12")+COUNTIF($CA163,"=12")</f>
        <v>6</v>
      </c>
      <c r="EA163" s="2" t="s">
        <v>0</v>
      </c>
      <c r="EB163" s="20" t="s">
        <v>662</v>
      </c>
      <c r="EC163" s="51"/>
      <c r="ED163" s="52"/>
    </row>
    <row r="164" spans="1:134" s="13" customFormat="1" ht="15.95" customHeight="1" x14ac:dyDescent="0.25">
      <c r="A164" s="72">
        <v>111941</v>
      </c>
      <c r="B164" s="32" t="s">
        <v>71</v>
      </c>
      <c r="C164" s="72" t="s">
        <v>622</v>
      </c>
      <c r="D164" s="116" t="s">
        <v>724</v>
      </c>
      <c r="E164" s="72" t="s">
        <v>6</v>
      </c>
      <c r="F164" s="2" t="s">
        <v>41</v>
      </c>
      <c r="G164" s="98">
        <v>43739</v>
      </c>
      <c r="H164" s="154">
        <v>0</v>
      </c>
      <c r="I164" s="20" t="s">
        <v>286</v>
      </c>
      <c r="J164" s="20" t="s">
        <v>284</v>
      </c>
      <c r="K164" s="123">
        <f>+COUNTIF($N164,"&lt;=21")+COUNTIF($AA164,"&lt;=9")+COUNTIF($AJ164,"&lt;=16")+COUNTIF($AN164,"&gt;=22")+COUNTIF($AP164,"&gt;=17")+COUNTIF($AQ164,"&lt;=14")+COUNTIF($AR164,"&gt;=19")+COUNTIF($BK164,"&lt;=15")+COUNTIF($BO164,"&gt;=16")+COUNTIF($BX164,"&lt;=10")</f>
        <v>5</v>
      </c>
      <c r="L164" s="124">
        <f>65-(+DU164+DV164+DW164+DX164+DY164+DZ164)</f>
        <v>15</v>
      </c>
      <c r="M164" s="113">
        <v>13</v>
      </c>
      <c r="N164" s="113">
        <v>24</v>
      </c>
      <c r="O164" s="113">
        <v>14</v>
      </c>
      <c r="P164" s="113">
        <v>11</v>
      </c>
      <c r="Q164" s="114">
        <v>11</v>
      </c>
      <c r="R164" s="114">
        <v>13</v>
      </c>
      <c r="S164" s="113">
        <v>12</v>
      </c>
      <c r="T164" s="113">
        <v>12</v>
      </c>
      <c r="U164" s="113">
        <v>12</v>
      </c>
      <c r="V164" s="113">
        <v>13</v>
      </c>
      <c r="W164" s="113">
        <v>14</v>
      </c>
      <c r="X164" s="113">
        <v>16</v>
      </c>
      <c r="Y164" s="113">
        <v>19</v>
      </c>
      <c r="Z164" s="114">
        <v>9</v>
      </c>
      <c r="AA164" s="114">
        <v>10</v>
      </c>
      <c r="AB164" s="113">
        <v>11</v>
      </c>
      <c r="AC164" s="113">
        <v>11</v>
      </c>
      <c r="AD164" s="113">
        <v>25</v>
      </c>
      <c r="AE164" s="113">
        <v>16</v>
      </c>
      <c r="AF164" s="113">
        <v>18</v>
      </c>
      <c r="AG164" s="113">
        <v>29</v>
      </c>
      <c r="AH164" s="114">
        <v>15</v>
      </c>
      <c r="AI164" s="114">
        <v>16</v>
      </c>
      <c r="AJ164" s="114">
        <v>16</v>
      </c>
      <c r="AK164" s="114">
        <v>17</v>
      </c>
      <c r="AL164" s="113">
        <v>11</v>
      </c>
      <c r="AM164" s="113">
        <v>11</v>
      </c>
      <c r="AN164" s="114">
        <v>19</v>
      </c>
      <c r="AO164" s="114">
        <v>23</v>
      </c>
      <c r="AP164" s="113">
        <v>17</v>
      </c>
      <c r="AQ164" s="113">
        <v>16</v>
      </c>
      <c r="AR164" s="113">
        <v>19</v>
      </c>
      <c r="AS164" s="113">
        <v>17</v>
      </c>
      <c r="AT164" s="114">
        <v>37</v>
      </c>
      <c r="AU164" s="114">
        <v>39</v>
      </c>
      <c r="AV164" s="113">
        <v>12</v>
      </c>
      <c r="AW164" s="113">
        <v>12</v>
      </c>
      <c r="AX164" s="113">
        <v>12</v>
      </c>
      <c r="AY164" s="113">
        <v>9</v>
      </c>
      <c r="AZ164" s="114">
        <v>15</v>
      </c>
      <c r="BA164" s="114">
        <v>16</v>
      </c>
      <c r="BB164" s="113">
        <v>8</v>
      </c>
      <c r="BC164" s="113">
        <v>10</v>
      </c>
      <c r="BD164" s="113">
        <v>10</v>
      </c>
      <c r="BE164" s="113">
        <v>8</v>
      </c>
      <c r="BF164" s="113">
        <v>10</v>
      </c>
      <c r="BG164" s="113">
        <v>10</v>
      </c>
      <c r="BH164" s="113">
        <v>12</v>
      </c>
      <c r="BI164" s="114">
        <v>21</v>
      </c>
      <c r="BJ164" s="114">
        <v>23</v>
      </c>
      <c r="BK164" s="113">
        <v>15</v>
      </c>
      <c r="BL164" s="113">
        <v>10</v>
      </c>
      <c r="BM164" s="113">
        <v>12</v>
      </c>
      <c r="BN164" s="113">
        <v>12</v>
      </c>
      <c r="BO164" s="113">
        <v>16</v>
      </c>
      <c r="BP164" s="113">
        <v>8</v>
      </c>
      <c r="BQ164" s="113">
        <v>12</v>
      </c>
      <c r="BR164" s="113">
        <v>25</v>
      </c>
      <c r="BS164" s="113">
        <v>20</v>
      </c>
      <c r="BT164" s="113">
        <v>13</v>
      </c>
      <c r="BU164" s="113">
        <v>12</v>
      </c>
      <c r="BV164" s="113">
        <v>11</v>
      </c>
      <c r="BW164" s="113">
        <v>13</v>
      </c>
      <c r="BX164" s="113">
        <v>11</v>
      </c>
      <c r="BY164" s="113">
        <v>11</v>
      </c>
      <c r="BZ164" s="113">
        <v>12</v>
      </c>
      <c r="CA164" s="113">
        <v>12</v>
      </c>
      <c r="CB164" s="62" t="s">
        <v>0</v>
      </c>
      <c r="CC164" s="62" t="s">
        <v>0</v>
      </c>
      <c r="CD164" s="62" t="s">
        <v>0</v>
      </c>
      <c r="CE164" s="62" t="s">
        <v>0</v>
      </c>
      <c r="CF164" s="62" t="s">
        <v>0</v>
      </c>
      <c r="CG164" s="62" t="s">
        <v>0</v>
      </c>
      <c r="CH164" s="62" t="s">
        <v>0</v>
      </c>
      <c r="CI164" s="62" t="s">
        <v>0</v>
      </c>
      <c r="CJ164" s="62" t="s">
        <v>0</v>
      </c>
      <c r="CK164" s="62" t="s">
        <v>0</v>
      </c>
      <c r="CL164" s="62" t="s">
        <v>0</v>
      </c>
      <c r="CM164" s="62" t="s">
        <v>0</v>
      </c>
      <c r="CN164" s="62" t="s">
        <v>0</v>
      </c>
      <c r="CO164" s="62" t="s">
        <v>0</v>
      </c>
      <c r="CP164" s="62" t="s">
        <v>0</v>
      </c>
      <c r="CQ164" s="62" t="s">
        <v>0</v>
      </c>
      <c r="CR164" s="62" t="s">
        <v>0</v>
      </c>
      <c r="CS164" s="62" t="s">
        <v>0</v>
      </c>
      <c r="CT164" s="62" t="s">
        <v>0</v>
      </c>
      <c r="CU164" s="62" t="s">
        <v>0</v>
      </c>
      <c r="CV164" s="62" t="s">
        <v>0</v>
      </c>
      <c r="CW164" s="62" t="s">
        <v>0</v>
      </c>
      <c r="CX164" s="62" t="s">
        <v>0</v>
      </c>
      <c r="CY164" s="62" t="s">
        <v>0</v>
      </c>
      <c r="CZ164" s="62" t="s">
        <v>0</v>
      </c>
      <c r="DA164" s="62" t="s">
        <v>0</v>
      </c>
      <c r="DB164" s="62" t="s">
        <v>0</v>
      </c>
      <c r="DC164" s="62" t="s">
        <v>0</v>
      </c>
      <c r="DD164" s="62" t="s">
        <v>0</v>
      </c>
      <c r="DE164" s="62" t="s">
        <v>0</v>
      </c>
      <c r="DF164" s="62" t="s">
        <v>0</v>
      </c>
      <c r="DG164" s="62" t="s">
        <v>0</v>
      </c>
      <c r="DH164" s="62" t="s">
        <v>0</v>
      </c>
      <c r="DI164" s="62" t="s">
        <v>0</v>
      </c>
      <c r="DJ164" s="62" t="s">
        <v>0</v>
      </c>
      <c r="DK164" s="62" t="s">
        <v>0</v>
      </c>
      <c r="DL164" s="62" t="s">
        <v>0</v>
      </c>
      <c r="DM164" s="62" t="s">
        <v>0</v>
      </c>
      <c r="DN164" s="62" t="s">
        <v>0</v>
      </c>
      <c r="DO164" s="62" t="s">
        <v>0</v>
      </c>
      <c r="DP164" s="62" t="s">
        <v>0</v>
      </c>
      <c r="DQ164" s="62" t="s">
        <v>0</v>
      </c>
      <c r="DR164" s="62" t="s">
        <v>0</v>
      </c>
      <c r="DS164" s="62" t="s">
        <v>0</v>
      </c>
      <c r="DT164" s="144">
        <f>(2.71828^(-492.8857+59.0795*K164+7.224*L164))/(1+(2.71828^(-492.8857+59.0795*K164+7.224*L164)))</f>
        <v>1.9594789167482873E-39</v>
      </c>
      <c r="DU164" s="40">
        <f>COUNTIF($M164,"=13")+COUNTIF($N164,"=21")+COUNTIF($O164,"=14")+COUNTIF($P164,"=11")+COUNTIF($Q164,"=11")+COUNTIF($R164,"=14")+COUNTIF($S164,"=12")+COUNTIF($T164,"=12")+COUNTIF($U164,"=12")+COUNTIF($V164,"=13")+COUNTIF($W164,"=13")+COUNTIF($X164,"=16")</f>
        <v>9</v>
      </c>
      <c r="DV164" s="40">
        <f>COUNTIF($Y164,"=17")+COUNTIF($Z164,"=9")+COUNTIF($AA164,"=9")+COUNTIF($AB164,"=11")+COUNTIF($AC164,"=11")+COUNTIF($AD164,"=25")+COUNTIF($AE164,"=15")+COUNTIF($AF164,"=19")+COUNTIF($AG164,"=30")+COUNTIF($AH164,"=15")+COUNTIF($AI164,"=15")+COUNTIF($AJ164,"=16")+COUNTIF($AK164,"=17")</f>
        <v>7</v>
      </c>
      <c r="DW164" s="40">
        <f>COUNTIF($AL164,"=11")+COUNTIF($AM164,"=11")+COUNTIF($AN164,"=22")+COUNTIF($AO164,"=23")+COUNTIF($AP164,"=17")+COUNTIF($AQ164,"=14")+COUNTIF($AR164,"=19")+COUNTIF($AS164,"=17")+COUNTIF($AV164,"=12")+COUNTIF($AW164,"=12")</f>
        <v>8</v>
      </c>
      <c r="DX164" s="40">
        <f>COUNTIF($AX164,"=11")+COUNTIF($AY164,"=9")+COUNTIF($AZ164,"=15")+COUNTIF($BA164,"=16")+COUNTIF($BB164,"=8")+COUNTIF($BC164,"=10")+COUNTIF($BD164,"=10")+COUNTIF($BE164,"=8")+COUNTIF($BF164,"=10")+COUNTIF($BG164,"=10")</f>
        <v>9</v>
      </c>
      <c r="DY164" s="40">
        <f>COUNTIF($BH164,"=12")+COUNTIF($BI164,"=23")+COUNTIF($BJ164,"=23")+COUNTIF($BK164,"=15")+COUNTIF($BL164,"=10")+COUNTIF($BM164,"=12")+COUNTIF($BN164,"=12")+COUNTIF($BO164,"=16")+COUNTIF($BP164,"=8")+COUNTIF($BQ164,"=12")+COUNTIF($BR164,"=22")+COUNTIF($BS164,"=20")+COUNTIF($BT164,"=13")</f>
        <v>11</v>
      </c>
      <c r="DZ164" s="40">
        <f>COUNTIF($BU164,"=12")+COUNTIF($BV164,"=11")+COUNTIF($BW164,"=13")+COUNTIF($BX164,"=10")+COUNTIF($BY164,"=11")+COUNTIF($BZ164,"=12")+COUNTIF($CA164,"=12")</f>
        <v>6</v>
      </c>
      <c r="EA164" s="72" t="s">
        <v>71</v>
      </c>
      <c r="EB164" s="72" t="s">
        <v>623</v>
      </c>
      <c r="EC164" s="51"/>
      <c r="ED164" s="52"/>
    </row>
    <row r="165" spans="1:134" s="13" customFormat="1" ht="15.95" customHeight="1" x14ac:dyDescent="0.25">
      <c r="A165" s="20">
        <v>580306</v>
      </c>
      <c r="B165" s="35" t="s">
        <v>244</v>
      </c>
      <c r="C165" s="20" t="s">
        <v>297</v>
      </c>
      <c r="D165" s="116" t="s">
        <v>298</v>
      </c>
      <c r="E165" s="20" t="s">
        <v>711</v>
      </c>
      <c r="F165" s="20" t="s">
        <v>138</v>
      </c>
      <c r="G165" s="98">
        <v>43739</v>
      </c>
      <c r="H165" s="154">
        <v>0</v>
      </c>
      <c r="I165" s="2" t="s">
        <v>285</v>
      </c>
      <c r="J165" s="20" t="s">
        <v>284</v>
      </c>
      <c r="K165" s="123">
        <f>+COUNTIF($N165,"&lt;=21")+COUNTIF($AA165,"&lt;=9")+COUNTIF($AJ165,"&lt;=16")+COUNTIF($AN165,"&gt;=22")+COUNTIF($AP165,"&gt;=17")+COUNTIF($AQ165,"&lt;=14")+COUNTIF($AR165,"&gt;=19")+COUNTIF($BK165,"&lt;=15")+COUNTIF($BO165,"&gt;=16")+COUNTIF($BX165,"&lt;=10")</f>
        <v>5</v>
      </c>
      <c r="L165" s="124">
        <f>65-(+DU165+DV165+DW165+DX165+DY165+DZ165)</f>
        <v>15</v>
      </c>
      <c r="M165" s="113">
        <v>13</v>
      </c>
      <c r="N165" s="113">
        <v>24</v>
      </c>
      <c r="O165" s="113">
        <v>14</v>
      </c>
      <c r="P165" s="113">
        <v>11</v>
      </c>
      <c r="Q165" s="114">
        <v>11</v>
      </c>
      <c r="R165" s="114">
        <v>14</v>
      </c>
      <c r="S165" s="113">
        <v>12</v>
      </c>
      <c r="T165" s="113">
        <v>12</v>
      </c>
      <c r="U165" s="113">
        <v>11</v>
      </c>
      <c r="V165" s="113">
        <v>13</v>
      </c>
      <c r="W165" s="113">
        <v>13</v>
      </c>
      <c r="X165" s="113">
        <v>17</v>
      </c>
      <c r="Y165" s="113">
        <v>20</v>
      </c>
      <c r="Z165" s="114">
        <v>9</v>
      </c>
      <c r="AA165" s="114">
        <v>10</v>
      </c>
      <c r="AB165" s="113">
        <v>11</v>
      </c>
      <c r="AC165" s="113">
        <v>11</v>
      </c>
      <c r="AD165" s="113">
        <v>25</v>
      </c>
      <c r="AE165" s="113">
        <v>14</v>
      </c>
      <c r="AF165" s="113">
        <v>19</v>
      </c>
      <c r="AG165" s="113">
        <v>29</v>
      </c>
      <c r="AH165" s="114">
        <v>15</v>
      </c>
      <c r="AI165" s="114">
        <v>15</v>
      </c>
      <c r="AJ165" s="114">
        <v>16</v>
      </c>
      <c r="AK165" s="114">
        <v>16</v>
      </c>
      <c r="AL165" s="113">
        <v>11</v>
      </c>
      <c r="AM165" s="113">
        <v>11</v>
      </c>
      <c r="AN165" s="114">
        <v>19</v>
      </c>
      <c r="AO165" s="114">
        <v>23</v>
      </c>
      <c r="AP165" s="113">
        <v>16</v>
      </c>
      <c r="AQ165" s="113">
        <v>14</v>
      </c>
      <c r="AR165" s="113">
        <v>17</v>
      </c>
      <c r="AS165" s="113">
        <v>17</v>
      </c>
      <c r="AT165" s="114">
        <v>37</v>
      </c>
      <c r="AU165" s="114">
        <v>42</v>
      </c>
      <c r="AV165" s="113">
        <v>12</v>
      </c>
      <c r="AW165" s="113">
        <v>13</v>
      </c>
      <c r="AX165" s="113">
        <v>11</v>
      </c>
      <c r="AY165" s="113">
        <v>9</v>
      </c>
      <c r="AZ165" s="114">
        <v>15</v>
      </c>
      <c r="BA165" s="114">
        <v>16</v>
      </c>
      <c r="BB165" s="113">
        <v>8</v>
      </c>
      <c r="BC165" s="113">
        <v>10</v>
      </c>
      <c r="BD165" s="113">
        <v>10</v>
      </c>
      <c r="BE165" s="113">
        <v>8</v>
      </c>
      <c r="BF165" s="113">
        <v>10</v>
      </c>
      <c r="BG165" s="113">
        <v>10</v>
      </c>
      <c r="BH165" s="113">
        <v>12</v>
      </c>
      <c r="BI165" s="114">
        <v>23</v>
      </c>
      <c r="BJ165" s="114">
        <v>24</v>
      </c>
      <c r="BK165" s="113">
        <v>15</v>
      </c>
      <c r="BL165" s="113">
        <v>10</v>
      </c>
      <c r="BM165" s="113">
        <v>12</v>
      </c>
      <c r="BN165" s="113">
        <v>12</v>
      </c>
      <c r="BO165" s="113">
        <v>16</v>
      </c>
      <c r="BP165" s="113">
        <v>8</v>
      </c>
      <c r="BQ165" s="113">
        <v>14</v>
      </c>
      <c r="BR165" s="113">
        <v>22</v>
      </c>
      <c r="BS165" s="113">
        <v>20</v>
      </c>
      <c r="BT165" s="113">
        <v>13</v>
      </c>
      <c r="BU165" s="113">
        <v>12</v>
      </c>
      <c r="BV165" s="113">
        <v>11</v>
      </c>
      <c r="BW165" s="113">
        <v>13</v>
      </c>
      <c r="BX165" s="113">
        <v>10</v>
      </c>
      <c r="BY165" s="113">
        <v>12</v>
      </c>
      <c r="BZ165" s="113">
        <v>12</v>
      </c>
      <c r="CA165" s="113">
        <v>12</v>
      </c>
      <c r="CB165" s="71">
        <v>35</v>
      </c>
      <c r="CC165" s="71">
        <v>15</v>
      </c>
      <c r="CD165" s="71">
        <v>9</v>
      </c>
      <c r="CE165" s="71">
        <v>16</v>
      </c>
      <c r="CF165" s="71">
        <v>12</v>
      </c>
      <c r="CG165" s="71">
        <v>26</v>
      </c>
      <c r="CH165" s="71">
        <v>26</v>
      </c>
      <c r="CI165" s="71">
        <v>19</v>
      </c>
      <c r="CJ165" s="71">
        <v>12</v>
      </c>
      <c r="CK165" s="71">
        <v>11</v>
      </c>
      <c r="CL165" s="71">
        <v>12</v>
      </c>
      <c r="CM165" s="71">
        <v>12</v>
      </c>
      <c r="CN165" s="71">
        <v>10</v>
      </c>
      <c r="CO165" s="71">
        <v>9</v>
      </c>
      <c r="CP165" s="71">
        <v>12</v>
      </c>
      <c r="CQ165" s="71">
        <v>12</v>
      </c>
      <c r="CR165" s="71">
        <v>10</v>
      </c>
      <c r="CS165" s="71">
        <v>11</v>
      </c>
      <c r="CT165" s="71">
        <v>11</v>
      </c>
      <c r="CU165" s="71">
        <v>30</v>
      </c>
      <c r="CV165" s="71">
        <v>12</v>
      </c>
      <c r="CW165" s="71">
        <v>13</v>
      </c>
      <c r="CX165" s="71">
        <v>24</v>
      </c>
      <c r="CY165" s="71">
        <v>13</v>
      </c>
      <c r="CZ165" s="71">
        <v>10</v>
      </c>
      <c r="DA165" s="71">
        <v>9</v>
      </c>
      <c r="DB165" s="71">
        <v>22</v>
      </c>
      <c r="DC165" s="71">
        <v>15</v>
      </c>
      <c r="DD165" s="71">
        <v>19</v>
      </c>
      <c r="DE165" s="71">
        <v>16</v>
      </c>
      <c r="DF165" s="71">
        <v>24</v>
      </c>
      <c r="DG165" s="71">
        <v>16</v>
      </c>
      <c r="DH165" s="71">
        <v>12</v>
      </c>
      <c r="DI165" s="71">
        <v>15</v>
      </c>
      <c r="DJ165" s="71">
        <v>24</v>
      </c>
      <c r="DK165" s="71">
        <v>12</v>
      </c>
      <c r="DL165" s="71">
        <v>23</v>
      </c>
      <c r="DM165" s="71">
        <v>18</v>
      </c>
      <c r="DN165" s="71">
        <v>10</v>
      </c>
      <c r="DO165" s="71">
        <v>14</v>
      </c>
      <c r="DP165" s="71">
        <v>17</v>
      </c>
      <c r="DQ165" s="71">
        <v>9</v>
      </c>
      <c r="DR165" s="71">
        <v>12</v>
      </c>
      <c r="DS165" s="71">
        <v>11</v>
      </c>
      <c r="DT165" s="144">
        <f>(2.71828^(-492.8857+59.0795*K165+7.224*L165))/(1+(2.71828^(-492.8857+59.0795*K165+7.224*L165)))</f>
        <v>1.9594789167482873E-39</v>
      </c>
      <c r="DU165" s="40">
        <f>COUNTIF($M165,"=13")+COUNTIF($N165,"=21")+COUNTIF($O165,"=14")+COUNTIF($P165,"=11")+COUNTIF($Q165,"=11")+COUNTIF($R165,"=14")+COUNTIF($S165,"=12")+COUNTIF($T165,"=12")+COUNTIF($U165,"=12")+COUNTIF($V165,"=13")+COUNTIF($W165,"=13")+COUNTIF($X165,"=16")</f>
        <v>9</v>
      </c>
      <c r="DV165" s="40">
        <f>COUNTIF($Y165,"=17")+COUNTIF($Z165,"=9")+COUNTIF($AA165,"=9")+COUNTIF($AB165,"=11")+COUNTIF($AC165,"=11")+COUNTIF($AD165,"=25")+COUNTIF($AE165,"=15")+COUNTIF($AF165,"=19")+COUNTIF($AG165,"=30")+COUNTIF($AH165,"=15")+COUNTIF($AI165,"=15")+COUNTIF($AJ165,"=16")+COUNTIF($AK165,"=17")</f>
        <v>8</v>
      </c>
      <c r="DW165" s="40">
        <f>COUNTIF($AL165,"=11")+COUNTIF($AM165,"=11")+COUNTIF($AN165,"=22")+COUNTIF($AO165,"=23")+COUNTIF($AP165,"=17")+COUNTIF($AQ165,"=14")+COUNTIF($AR165,"=19")+COUNTIF($AS165,"=17")+COUNTIF($AV165,"=12")+COUNTIF($AW165,"=12")</f>
        <v>6</v>
      </c>
      <c r="DX165" s="40">
        <f>COUNTIF($AX165,"=11")+COUNTIF($AY165,"=9")+COUNTIF($AZ165,"=15")+COUNTIF($BA165,"=16")+COUNTIF($BB165,"=8")+COUNTIF($BC165,"=10")+COUNTIF($BD165,"=10")+COUNTIF($BE165,"=8")+COUNTIF($BF165,"=10")+COUNTIF($BG165,"=10")</f>
        <v>10</v>
      </c>
      <c r="DY165" s="40">
        <f>COUNTIF($BH165,"=12")+COUNTIF($BI165,"=23")+COUNTIF($BJ165,"=23")+COUNTIF($BK165,"=15")+COUNTIF($BL165,"=10")+COUNTIF($BM165,"=12")+COUNTIF($BN165,"=12")+COUNTIF($BO165,"=16")+COUNTIF($BP165,"=8")+COUNTIF($BQ165,"=12")+COUNTIF($BR165,"=22")+COUNTIF($BS165,"=20")+COUNTIF($BT165,"=13")</f>
        <v>11</v>
      </c>
      <c r="DZ165" s="40">
        <f>COUNTIF($BU165,"=12")+COUNTIF($BV165,"=11")+COUNTIF($BW165,"=13")+COUNTIF($BX165,"=10")+COUNTIF($BY165,"=11")+COUNTIF($BZ165,"=12")+COUNTIF($CA165,"=12")</f>
        <v>6</v>
      </c>
      <c r="EA165" s="2" t="s">
        <v>299</v>
      </c>
      <c r="EB165" s="20" t="s">
        <v>300</v>
      </c>
      <c r="EC165" s="51"/>
      <c r="ED165" s="33"/>
    </row>
    <row r="166" spans="1:134" s="13" customFormat="1" ht="15.95" customHeight="1" x14ac:dyDescent="0.25">
      <c r="A166" s="20">
        <v>864199</v>
      </c>
      <c r="B166" s="2" t="s">
        <v>54</v>
      </c>
      <c r="C166" s="2" t="s">
        <v>313</v>
      </c>
      <c r="D166" s="119" t="s">
        <v>316</v>
      </c>
      <c r="E166" s="2" t="s">
        <v>111</v>
      </c>
      <c r="F166" s="2" t="s">
        <v>103</v>
      </c>
      <c r="G166" s="98">
        <v>43739</v>
      </c>
      <c r="H166" s="154">
        <v>0</v>
      </c>
      <c r="I166" s="20" t="s">
        <v>286</v>
      </c>
      <c r="J166" s="2" t="s">
        <v>284</v>
      </c>
      <c r="K166" s="123">
        <f>+COUNTIF($N166,"&lt;=21")+COUNTIF($AA166,"&lt;=9")+COUNTIF($AJ166,"&lt;=16")+COUNTIF($AN166,"&gt;=22")+COUNTIF($AP166,"&gt;=17")+COUNTIF($AQ166,"&lt;=14")+COUNTIF($AR166,"&gt;=19")+COUNTIF($BK166,"&lt;=15")+COUNTIF($BO166,"&gt;=16")+COUNTIF($BX166,"&lt;=10")</f>
        <v>5</v>
      </c>
      <c r="L166" s="124">
        <f>65-(+DU166+DV166+DW166+DX166+DY166+DZ166)</f>
        <v>15</v>
      </c>
      <c r="M166" s="113">
        <v>13</v>
      </c>
      <c r="N166" s="113">
        <v>25</v>
      </c>
      <c r="O166" s="113">
        <v>14</v>
      </c>
      <c r="P166" s="113">
        <v>11</v>
      </c>
      <c r="Q166" s="114">
        <v>11</v>
      </c>
      <c r="R166" s="114">
        <v>14</v>
      </c>
      <c r="S166" s="113">
        <v>12</v>
      </c>
      <c r="T166" s="113">
        <v>12</v>
      </c>
      <c r="U166" s="113">
        <v>11</v>
      </c>
      <c r="V166" s="113">
        <v>13</v>
      </c>
      <c r="W166" s="113">
        <v>13</v>
      </c>
      <c r="X166" s="113">
        <v>16</v>
      </c>
      <c r="Y166" s="113">
        <v>18</v>
      </c>
      <c r="Z166" s="114">
        <v>9</v>
      </c>
      <c r="AA166" s="114">
        <v>10</v>
      </c>
      <c r="AB166" s="113">
        <v>11</v>
      </c>
      <c r="AC166" s="113">
        <v>11</v>
      </c>
      <c r="AD166" s="113">
        <v>25</v>
      </c>
      <c r="AE166" s="113">
        <v>15</v>
      </c>
      <c r="AF166" s="113">
        <v>19</v>
      </c>
      <c r="AG166" s="113">
        <v>29</v>
      </c>
      <c r="AH166" s="114">
        <v>15</v>
      </c>
      <c r="AI166" s="114">
        <v>15</v>
      </c>
      <c r="AJ166" s="114">
        <v>16</v>
      </c>
      <c r="AK166" s="114">
        <v>17</v>
      </c>
      <c r="AL166" s="113">
        <v>11</v>
      </c>
      <c r="AM166" s="113">
        <v>11</v>
      </c>
      <c r="AN166" s="114">
        <v>19</v>
      </c>
      <c r="AO166" s="114">
        <v>23</v>
      </c>
      <c r="AP166" s="113">
        <v>16</v>
      </c>
      <c r="AQ166" s="113">
        <v>14</v>
      </c>
      <c r="AR166" s="113">
        <v>20</v>
      </c>
      <c r="AS166" s="113">
        <v>19</v>
      </c>
      <c r="AT166" s="114">
        <v>35</v>
      </c>
      <c r="AU166" s="114">
        <v>37</v>
      </c>
      <c r="AV166" s="113">
        <v>11</v>
      </c>
      <c r="AW166" s="113">
        <v>12</v>
      </c>
      <c r="AX166" s="113">
        <v>11</v>
      </c>
      <c r="AY166" s="113">
        <v>9</v>
      </c>
      <c r="AZ166" s="114">
        <v>15</v>
      </c>
      <c r="BA166" s="114">
        <v>16</v>
      </c>
      <c r="BB166" s="113">
        <v>8</v>
      </c>
      <c r="BC166" s="113">
        <v>11</v>
      </c>
      <c r="BD166" s="113">
        <v>10</v>
      </c>
      <c r="BE166" s="113">
        <v>8</v>
      </c>
      <c r="BF166" s="113">
        <v>9</v>
      </c>
      <c r="BG166" s="113">
        <v>10</v>
      </c>
      <c r="BH166" s="113">
        <v>12</v>
      </c>
      <c r="BI166" s="114">
        <v>23</v>
      </c>
      <c r="BJ166" s="114">
        <v>24</v>
      </c>
      <c r="BK166" s="113">
        <v>16</v>
      </c>
      <c r="BL166" s="113">
        <v>10</v>
      </c>
      <c r="BM166" s="113">
        <v>12</v>
      </c>
      <c r="BN166" s="113">
        <v>12</v>
      </c>
      <c r="BO166" s="113">
        <v>16</v>
      </c>
      <c r="BP166" s="113">
        <v>8</v>
      </c>
      <c r="BQ166" s="113">
        <v>12</v>
      </c>
      <c r="BR166" s="113">
        <v>23</v>
      </c>
      <c r="BS166" s="113">
        <v>20</v>
      </c>
      <c r="BT166" s="113">
        <v>13</v>
      </c>
      <c r="BU166" s="113">
        <v>12</v>
      </c>
      <c r="BV166" s="113">
        <v>11</v>
      </c>
      <c r="BW166" s="113">
        <v>13</v>
      </c>
      <c r="BX166" s="113">
        <v>10</v>
      </c>
      <c r="BY166" s="113">
        <v>11</v>
      </c>
      <c r="BZ166" s="113">
        <v>12</v>
      </c>
      <c r="CA166" s="113">
        <v>12</v>
      </c>
      <c r="CB166" s="71" t="s">
        <v>0</v>
      </c>
      <c r="CC166" s="71" t="s">
        <v>0</v>
      </c>
      <c r="CD166" s="71" t="s">
        <v>0</v>
      </c>
      <c r="CE166" s="71" t="s">
        <v>0</v>
      </c>
      <c r="CF166" s="71" t="s">
        <v>0</v>
      </c>
      <c r="CG166" s="71" t="s">
        <v>0</v>
      </c>
      <c r="CH166" s="71" t="s">
        <v>0</v>
      </c>
      <c r="CI166" s="71" t="s">
        <v>0</v>
      </c>
      <c r="CJ166" s="71" t="s">
        <v>0</v>
      </c>
      <c r="CK166" s="71" t="s">
        <v>0</v>
      </c>
      <c r="CL166" s="71" t="s">
        <v>0</v>
      </c>
      <c r="CM166" s="71" t="s">
        <v>0</v>
      </c>
      <c r="CN166" s="71" t="s">
        <v>0</v>
      </c>
      <c r="CO166" s="71" t="s">
        <v>0</v>
      </c>
      <c r="CP166" s="71" t="s">
        <v>0</v>
      </c>
      <c r="CQ166" s="71" t="s">
        <v>0</v>
      </c>
      <c r="CR166" s="71" t="s">
        <v>0</v>
      </c>
      <c r="CS166" s="71" t="s">
        <v>0</v>
      </c>
      <c r="CT166" s="71" t="s">
        <v>0</v>
      </c>
      <c r="CU166" s="71" t="s">
        <v>0</v>
      </c>
      <c r="CV166" s="71" t="s">
        <v>0</v>
      </c>
      <c r="CW166" s="71" t="s">
        <v>0</v>
      </c>
      <c r="CX166" s="71" t="s">
        <v>0</v>
      </c>
      <c r="CY166" s="71" t="s">
        <v>0</v>
      </c>
      <c r="CZ166" s="71" t="s">
        <v>0</v>
      </c>
      <c r="DA166" s="71" t="s">
        <v>0</v>
      </c>
      <c r="DB166" s="71" t="s">
        <v>0</v>
      </c>
      <c r="DC166" s="71" t="s">
        <v>0</v>
      </c>
      <c r="DD166" s="71" t="s">
        <v>0</v>
      </c>
      <c r="DE166" s="71" t="s">
        <v>0</v>
      </c>
      <c r="DF166" s="71" t="s">
        <v>0</v>
      </c>
      <c r="DG166" s="71" t="s">
        <v>0</v>
      </c>
      <c r="DH166" s="71" t="s">
        <v>0</v>
      </c>
      <c r="DI166" s="71" t="s">
        <v>0</v>
      </c>
      <c r="DJ166" s="71" t="s">
        <v>0</v>
      </c>
      <c r="DK166" s="71" t="s">
        <v>0</v>
      </c>
      <c r="DL166" s="71" t="s">
        <v>0</v>
      </c>
      <c r="DM166" s="71" t="s">
        <v>0</v>
      </c>
      <c r="DN166" s="71" t="s">
        <v>0</v>
      </c>
      <c r="DO166" s="71" t="s">
        <v>0</v>
      </c>
      <c r="DP166" s="71" t="s">
        <v>0</v>
      </c>
      <c r="DQ166" s="71" t="s">
        <v>0</v>
      </c>
      <c r="DR166" s="71" t="s">
        <v>0</v>
      </c>
      <c r="DS166" s="71" t="s">
        <v>0</v>
      </c>
      <c r="DT166" s="144">
        <f>(2.71828^(-492.8857+59.0795*K166+7.224*L166))/(1+(2.71828^(-492.8857+59.0795*K166+7.224*L166)))</f>
        <v>1.9594789167482873E-39</v>
      </c>
      <c r="DU166" s="40">
        <f>COUNTIF($M166,"=13")+COUNTIF($N166,"=21")+COUNTIF($O166,"=14")+COUNTIF($P166,"=11")+COUNTIF($Q166,"=11")+COUNTIF($R166,"=14")+COUNTIF($S166,"=12")+COUNTIF($T166,"=12")+COUNTIF($U166,"=12")+COUNTIF($V166,"=13")+COUNTIF($W166,"=13")+COUNTIF($X166,"=16")</f>
        <v>10</v>
      </c>
      <c r="DV166" s="40">
        <f>COUNTIF($Y166,"=17")+COUNTIF($Z166,"=9")+COUNTIF($AA166,"=9")+COUNTIF($AB166,"=11")+COUNTIF($AC166,"=11")+COUNTIF($AD166,"=25")+COUNTIF($AE166,"=15")+COUNTIF($AF166,"=19")+COUNTIF($AG166,"=30")+COUNTIF($AH166,"=15")+COUNTIF($AI166,"=15")+COUNTIF($AJ166,"=16")+COUNTIF($AK166,"=17")</f>
        <v>10</v>
      </c>
      <c r="DW166" s="40">
        <f>COUNTIF($AL166,"=11")+COUNTIF($AM166,"=11")+COUNTIF($AN166,"=22")+COUNTIF($AO166,"=23")+COUNTIF($AP166,"=17")+COUNTIF($AQ166,"=14")+COUNTIF($AR166,"=19")+COUNTIF($AS166,"=17")+COUNTIF($AV166,"=12")+COUNTIF($AW166,"=12")</f>
        <v>5</v>
      </c>
      <c r="DX166" s="40">
        <f>COUNTIF($AX166,"=11")+COUNTIF($AY166,"=9")+COUNTIF($AZ166,"=15")+COUNTIF($BA166,"=16")+COUNTIF($BB166,"=8")+COUNTIF($BC166,"=10")+COUNTIF($BD166,"=10")+COUNTIF($BE166,"=8")+COUNTIF($BF166,"=10")+COUNTIF($BG166,"=10")</f>
        <v>8</v>
      </c>
      <c r="DY166" s="40">
        <f>COUNTIF($BH166,"=12")+COUNTIF($BI166,"=23")+COUNTIF($BJ166,"=23")+COUNTIF($BK166,"=15")+COUNTIF($BL166,"=10")+COUNTIF($BM166,"=12")+COUNTIF($BN166,"=12")+COUNTIF($BO166,"=16")+COUNTIF($BP166,"=8")+COUNTIF($BQ166,"=12")+COUNTIF($BR166,"=22")+COUNTIF($BS166,"=20")+COUNTIF($BT166,"=13")</f>
        <v>10</v>
      </c>
      <c r="DZ166" s="40">
        <f>COUNTIF($BU166,"=12")+COUNTIF($BV166,"=11")+COUNTIF($BW166,"=13")+COUNTIF($BX166,"=10")+COUNTIF($BY166,"=11")+COUNTIF($BZ166,"=12")+COUNTIF($CA166,"=12")</f>
        <v>7</v>
      </c>
      <c r="EA166" s="2" t="s">
        <v>54</v>
      </c>
      <c r="EB166" s="2" t="s">
        <v>0</v>
      </c>
      <c r="EC166" s="51"/>
      <c r="ED166" s="33"/>
    </row>
    <row r="167" spans="1:134" s="13" customFormat="1" ht="15.95" customHeight="1" x14ac:dyDescent="0.25">
      <c r="A167" s="20" t="s">
        <v>260</v>
      </c>
      <c r="B167" s="35" t="s">
        <v>183</v>
      </c>
      <c r="C167" s="20" t="s">
        <v>535</v>
      </c>
      <c r="D167" s="116" t="s">
        <v>61</v>
      </c>
      <c r="E167" s="20" t="s">
        <v>12</v>
      </c>
      <c r="F167" s="20" t="s">
        <v>649</v>
      </c>
      <c r="G167" s="98">
        <v>43739</v>
      </c>
      <c r="H167" s="154">
        <v>0</v>
      </c>
      <c r="I167" s="2" t="s">
        <v>285</v>
      </c>
      <c r="J167" s="20" t="s">
        <v>284</v>
      </c>
      <c r="K167" s="123">
        <f>+COUNTIF($N167,"&lt;=21")+COUNTIF($AA167,"&lt;=9")+COUNTIF($AJ167,"&lt;=16")+COUNTIF($AN167,"&gt;=22")+COUNTIF($AP167,"&gt;=17")+COUNTIF($AQ167,"&lt;=14")+COUNTIF($AR167,"&gt;=19")+COUNTIF($BK167,"&lt;=15")+COUNTIF($BO167,"&gt;=16")+COUNTIF($BX167,"&lt;=10")</f>
        <v>5</v>
      </c>
      <c r="L167" s="124">
        <f>65-(+DU167+DV167+DW167+DX167+DY167+DZ167)</f>
        <v>15</v>
      </c>
      <c r="M167" s="113">
        <v>13</v>
      </c>
      <c r="N167" s="113">
        <v>25</v>
      </c>
      <c r="O167" s="113">
        <v>14</v>
      </c>
      <c r="P167" s="113">
        <v>11</v>
      </c>
      <c r="Q167" s="114">
        <v>11</v>
      </c>
      <c r="R167" s="114">
        <v>13</v>
      </c>
      <c r="S167" s="113">
        <v>12</v>
      </c>
      <c r="T167" s="113">
        <v>12</v>
      </c>
      <c r="U167" s="113">
        <v>12</v>
      </c>
      <c r="V167" s="113">
        <v>13</v>
      </c>
      <c r="W167" s="113">
        <v>14</v>
      </c>
      <c r="X167" s="113">
        <v>16</v>
      </c>
      <c r="Y167" s="113">
        <v>16</v>
      </c>
      <c r="Z167" s="114">
        <v>9</v>
      </c>
      <c r="AA167" s="114">
        <v>10</v>
      </c>
      <c r="AB167" s="113">
        <v>11</v>
      </c>
      <c r="AC167" s="113">
        <v>11</v>
      </c>
      <c r="AD167" s="113">
        <v>25</v>
      </c>
      <c r="AE167" s="113">
        <v>14</v>
      </c>
      <c r="AF167" s="113">
        <v>18</v>
      </c>
      <c r="AG167" s="113">
        <v>31</v>
      </c>
      <c r="AH167" s="114">
        <v>15</v>
      </c>
      <c r="AI167" s="114">
        <v>16</v>
      </c>
      <c r="AJ167" s="114">
        <v>16</v>
      </c>
      <c r="AK167" s="114">
        <v>17</v>
      </c>
      <c r="AL167" s="113">
        <v>11</v>
      </c>
      <c r="AM167" s="113">
        <v>11</v>
      </c>
      <c r="AN167" s="114">
        <v>19</v>
      </c>
      <c r="AO167" s="114">
        <v>23</v>
      </c>
      <c r="AP167" s="113">
        <v>17</v>
      </c>
      <c r="AQ167" s="113">
        <v>16</v>
      </c>
      <c r="AR167" s="113">
        <v>20</v>
      </c>
      <c r="AS167" s="113">
        <v>17</v>
      </c>
      <c r="AT167" s="114">
        <v>35</v>
      </c>
      <c r="AU167" s="114">
        <v>39</v>
      </c>
      <c r="AV167" s="113">
        <v>12</v>
      </c>
      <c r="AW167" s="113">
        <v>12</v>
      </c>
      <c r="AX167" s="113">
        <v>11</v>
      </c>
      <c r="AY167" s="113">
        <v>9</v>
      </c>
      <c r="AZ167" s="114">
        <v>15</v>
      </c>
      <c r="BA167" s="114">
        <v>16</v>
      </c>
      <c r="BB167" s="113">
        <v>8</v>
      </c>
      <c r="BC167" s="113">
        <v>10</v>
      </c>
      <c r="BD167" s="113">
        <v>10</v>
      </c>
      <c r="BE167" s="113">
        <v>8</v>
      </c>
      <c r="BF167" s="113">
        <v>10</v>
      </c>
      <c r="BG167" s="113">
        <v>10</v>
      </c>
      <c r="BH167" s="113">
        <v>12</v>
      </c>
      <c r="BI167" s="114">
        <v>21</v>
      </c>
      <c r="BJ167" s="114">
        <v>23</v>
      </c>
      <c r="BK167" s="113">
        <v>15</v>
      </c>
      <c r="BL167" s="113">
        <v>10</v>
      </c>
      <c r="BM167" s="113">
        <v>12</v>
      </c>
      <c r="BN167" s="113">
        <v>12</v>
      </c>
      <c r="BO167" s="113">
        <v>16</v>
      </c>
      <c r="BP167" s="113">
        <v>8</v>
      </c>
      <c r="BQ167" s="113">
        <v>12</v>
      </c>
      <c r="BR167" s="113">
        <v>25</v>
      </c>
      <c r="BS167" s="113">
        <v>20</v>
      </c>
      <c r="BT167" s="113">
        <v>13</v>
      </c>
      <c r="BU167" s="113">
        <v>12</v>
      </c>
      <c r="BV167" s="113">
        <v>11</v>
      </c>
      <c r="BW167" s="113">
        <v>13</v>
      </c>
      <c r="BX167" s="113">
        <v>11</v>
      </c>
      <c r="BY167" s="113">
        <v>11</v>
      </c>
      <c r="BZ167" s="113">
        <v>12</v>
      </c>
      <c r="CA167" s="113">
        <v>12</v>
      </c>
      <c r="CB167" s="71">
        <v>35</v>
      </c>
      <c r="CC167" s="71">
        <v>15</v>
      </c>
      <c r="CD167" s="71">
        <v>9</v>
      </c>
      <c r="CE167" s="71">
        <v>16</v>
      </c>
      <c r="CF167" s="71">
        <v>12</v>
      </c>
      <c r="CG167" s="71">
        <v>24</v>
      </c>
      <c r="CH167" s="71">
        <v>26</v>
      </c>
      <c r="CI167" s="71">
        <v>20</v>
      </c>
      <c r="CJ167" s="71">
        <v>12</v>
      </c>
      <c r="CK167" s="71">
        <v>11</v>
      </c>
      <c r="CL167" s="71">
        <v>12</v>
      </c>
      <c r="CM167" s="71">
        <v>12</v>
      </c>
      <c r="CN167" s="71">
        <v>11</v>
      </c>
      <c r="CO167" s="71">
        <v>9</v>
      </c>
      <c r="CP167" s="71">
        <v>13</v>
      </c>
      <c r="CQ167" s="71">
        <v>12</v>
      </c>
      <c r="CR167" s="71">
        <v>10</v>
      </c>
      <c r="CS167" s="71">
        <v>11</v>
      </c>
      <c r="CT167" s="71">
        <v>11</v>
      </c>
      <c r="CU167" s="71">
        <v>30</v>
      </c>
      <c r="CV167" s="71">
        <v>12</v>
      </c>
      <c r="CW167" s="71">
        <v>13</v>
      </c>
      <c r="CX167" s="71">
        <v>24</v>
      </c>
      <c r="CY167" s="71">
        <v>13</v>
      </c>
      <c r="CZ167" s="71">
        <v>10</v>
      </c>
      <c r="DA167" s="71">
        <v>10</v>
      </c>
      <c r="DB167" s="71">
        <v>23</v>
      </c>
      <c r="DC167" s="71">
        <v>15</v>
      </c>
      <c r="DD167" s="71">
        <v>18</v>
      </c>
      <c r="DE167" s="71">
        <v>13</v>
      </c>
      <c r="DF167" s="71">
        <v>24</v>
      </c>
      <c r="DG167" s="71">
        <v>17</v>
      </c>
      <c r="DH167" s="71">
        <v>13</v>
      </c>
      <c r="DI167" s="71">
        <v>15</v>
      </c>
      <c r="DJ167" s="71">
        <v>24</v>
      </c>
      <c r="DK167" s="71">
        <v>12</v>
      </c>
      <c r="DL167" s="71">
        <v>24</v>
      </c>
      <c r="DM167" s="71">
        <v>18</v>
      </c>
      <c r="DN167" s="71">
        <v>10</v>
      </c>
      <c r="DO167" s="71">
        <v>14</v>
      </c>
      <c r="DP167" s="71">
        <v>17</v>
      </c>
      <c r="DQ167" s="71">
        <v>9</v>
      </c>
      <c r="DR167" s="71">
        <v>12</v>
      </c>
      <c r="DS167" s="71">
        <v>11</v>
      </c>
      <c r="DT167" s="144">
        <f>(2.71828^(-492.8857+59.0795*K167+7.224*L167))/(1+(2.71828^(-492.8857+59.0795*K167+7.224*L167)))</f>
        <v>1.9594789167482873E-39</v>
      </c>
      <c r="DU167" s="40">
        <f>COUNTIF($M167,"=13")+COUNTIF($N167,"=21")+COUNTIF($O167,"=14")+COUNTIF($P167,"=11")+COUNTIF($Q167,"=11")+COUNTIF($R167,"=14")+COUNTIF($S167,"=12")+COUNTIF($T167,"=12")+COUNTIF($U167,"=12")+COUNTIF($V167,"=13")+COUNTIF($W167,"=13")+COUNTIF($X167,"=16")</f>
        <v>9</v>
      </c>
      <c r="DV167" s="40">
        <f>COUNTIF($Y167,"=17")+COUNTIF($Z167,"=9")+COUNTIF($AA167,"=9")+COUNTIF($AB167,"=11")+COUNTIF($AC167,"=11")+COUNTIF($AD167,"=25")+COUNTIF($AE167,"=15")+COUNTIF($AF167,"=19")+COUNTIF($AG167,"=30")+COUNTIF($AH167,"=15")+COUNTIF($AI167,"=15")+COUNTIF($AJ167,"=16")+COUNTIF($AK167,"=17")</f>
        <v>7</v>
      </c>
      <c r="DW167" s="40">
        <f>COUNTIF($AL167,"=11")+COUNTIF($AM167,"=11")+COUNTIF($AN167,"=22")+COUNTIF($AO167,"=23")+COUNTIF($AP167,"=17")+COUNTIF($AQ167,"=14")+COUNTIF($AR167,"=19")+COUNTIF($AS167,"=17")+COUNTIF($AV167,"=12")+COUNTIF($AW167,"=12")</f>
        <v>7</v>
      </c>
      <c r="DX167" s="40">
        <f>COUNTIF($AX167,"=11")+COUNTIF($AY167,"=9")+COUNTIF($AZ167,"=15")+COUNTIF($BA167,"=16")+COUNTIF($BB167,"=8")+COUNTIF($BC167,"=10")+COUNTIF($BD167,"=10")+COUNTIF($BE167,"=8")+COUNTIF($BF167,"=10")+COUNTIF($BG167,"=10")</f>
        <v>10</v>
      </c>
      <c r="DY167" s="40">
        <f>COUNTIF($BH167,"=12")+COUNTIF($BI167,"=23")+COUNTIF($BJ167,"=23")+COUNTIF($BK167,"=15")+COUNTIF($BL167,"=10")+COUNTIF($BM167,"=12")+COUNTIF($BN167,"=12")+COUNTIF($BO167,"=16")+COUNTIF($BP167,"=8")+COUNTIF($BQ167,"=12")+COUNTIF($BR167,"=22")+COUNTIF($BS167,"=20")+COUNTIF($BT167,"=13")</f>
        <v>11</v>
      </c>
      <c r="DZ167" s="40">
        <f>COUNTIF($BU167,"=12")+COUNTIF($BV167,"=11")+COUNTIF($BW167,"=13")+COUNTIF($BX167,"=10")+COUNTIF($BY167,"=11")+COUNTIF($BZ167,"=12")+COUNTIF($CA167,"=12")</f>
        <v>6</v>
      </c>
      <c r="EA167" s="2" t="s">
        <v>183</v>
      </c>
      <c r="EB167" s="20" t="s">
        <v>650</v>
      </c>
      <c r="EC167" s="51"/>
      <c r="ED167" s="52"/>
    </row>
    <row r="168" spans="1:134" s="13" customFormat="1" ht="15.95" customHeight="1" x14ac:dyDescent="0.25">
      <c r="A168" s="133" t="s">
        <v>654</v>
      </c>
      <c r="B168" s="72" t="s">
        <v>585</v>
      </c>
      <c r="C168" s="2" t="s">
        <v>235</v>
      </c>
      <c r="D168" s="116" t="s">
        <v>758</v>
      </c>
      <c r="E168" s="2" t="s">
        <v>6</v>
      </c>
      <c r="F168" s="2" t="s">
        <v>584</v>
      </c>
      <c r="G168" s="98">
        <v>43739</v>
      </c>
      <c r="H168" s="154">
        <v>0</v>
      </c>
      <c r="I168" s="20" t="s">
        <v>286</v>
      </c>
      <c r="J168" s="2" t="s">
        <v>284</v>
      </c>
      <c r="K168" s="123">
        <f>+COUNTIF($N168,"&lt;=21")+COUNTIF($AA168,"&lt;=9")+COUNTIF($AJ168,"&lt;=16")+COUNTIF($AN168,"&gt;=22")+COUNTIF($AP168,"&gt;=17")+COUNTIF($AQ168,"&lt;=14")+COUNTIF($AR168,"&gt;=19")+COUNTIF($BK168,"&lt;=15")+COUNTIF($BO168,"&gt;=16")+COUNTIF($BX168,"&lt;=10")</f>
        <v>5</v>
      </c>
      <c r="L168" s="124">
        <f>65-(+DU168+DV168+DW168+DX168+DY168+DZ168)</f>
        <v>15</v>
      </c>
      <c r="M168" s="54">
        <v>13</v>
      </c>
      <c r="N168" s="54">
        <v>24</v>
      </c>
      <c r="O168" s="54">
        <v>14</v>
      </c>
      <c r="P168" s="54">
        <v>11</v>
      </c>
      <c r="Q168" s="114">
        <v>11</v>
      </c>
      <c r="R168" s="114">
        <v>14</v>
      </c>
      <c r="S168" s="54">
        <v>13</v>
      </c>
      <c r="T168" s="54">
        <v>12</v>
      </c>
      <c r="U168" s="54">
        <v>11</v>
      </c>
      <c r="V168" s="54">
        <v>13</v>
      </c>
      <c r="W168" s="54">
        <v>13</v>
      </c>
      <c r="X168" s="54">
        <v>16</v>
      </c>
      <c r="Y168" s="54">
        <v>16</v>
      </c>
      <c r="Z168" s="114">
        <v>9</v>
      </c>
      <c r="AA168" s="114">
        <v>10</v>
      </c>
      <c r="AB168" s="54">
        <v>11</v>
      </c>
      <c r="AC168" s="54">
        <v>11</v>
      </c>
      <c r="AD168" s="54">
        <v>25</v>
      </c>
      <c r="AE168" s="54">
        <v>15</v>
      </c>
      <c r="AF168" s="54">
        <v>19</v>
      </c>
      <c r="AG168" s="54">
        <v>28</v>
      </c>
      <c r="AH168" s="114">
        <v>15</v>
      </c>
      <c r="AI168" s="114">
        <v>15</v>
      </c>
      <c r="AJ168" s="114">
        <v>16</v>
      </c>
      <c r="AK168" s="114">
        <v>16</v>
      </c>
      <c r="AL168" s="54">
        <v>11</v>
      </c>
      <c r="AM168" s="54">
        <v>11</v>
      </c>
      <c r="AN168" s="114">
        <v>19</v>
      </c>
      <c r="AO168" s="114">
        <v>23</v>
      </c>
      <c r="AP168" s="54">
        <v>17</v>
      </c>
      <c r="AQ168" s="54">
        <v>15</v>
      </c>
      <c r="AR168" s="54">
        <v>19</v>
      </c>
      <c r="AS168" s="54">
        <v>17</v>
      </c>
      <c r="AT168" s="114">
        <v>37</v>
      </c>
      <c r="AU168" s="114">
        <v>38</v>
      </c>
      <c r="AV168" s="54">
        <v>12</v>
      </c>
      <c r="AW168" s="54">
        <v>12</v>
      </c>
      <c r="AX168" s="54">
        <v>11</v>
      </c>
      <c r="AY168" s="54">
        <v>9</v>
      </c>
      <c r="AZ168" s="114">
        <v>15</v>
      </c>
      <c r="BA168" s="114">
        <v>16</v>
      </c>
      <c r="BB168" s="54">
        <v>8</v>
      </c>
      <c r="BC168" s="54">
        <v>11</v>
      </c>
      <c r="BD168" s="54">
        <v>10</v>
      </c>
      <c r="BE168" s="54">
        <v>8</v>
      </c>
      <c r="BF168" s="54">
        <v>10</v>
      </c>
      <c r="BG168" s="54">
        <v>10</v>
      </c>
      <c r="BH168" s="54">
        <v>12</v>
      </c>
      <c r="BI168" s="114">
        <v>22</v>
      </c>
      <c r="BJ168" s="114">
        <v>23</v>
      </c>
      <c r="BK168" s="54">
        <v>15</v>
      </c>
      <c r="BL168" s="54">
        <v>10</v>
      </c>
      <c r="BM168" s="54">
        <v>12</v>
      </c>
      <c r="BN168" s="54">
        <v>12</v>
      </c>
      <c r="BO168" s="54">
        <v>16</v>
      </c>
      <c r="BP168" s="54">
        <v>8</v>
      </c>
      <c r="BQ168" s="54">
        <v>13</v>
      </c>
      <c r="BR168" s="54">
        <v>22</v>
      </c>
      <c r="BS168" s="54">
        <v>20</v>
      </c>
      <c r="BT168" s="54">
        <v>11</v>
      </c>
      <c r="BU168" s="54">
        <v>12</v>
      </c>
      <c r="BV168" s="54">
        <v>11</v>
      </c>
      <c r="BW168" s="54">
        <v>13</v>
      </c>
      <c r="BX168" s="54">
        <v>11</v>
      </c>
      <c r="BY168" s="54">
        <v>11</v>
      </c>
      <c r="BZ168" s="54">
        <v>12</v>
      </c>
      <c r="CA168" s="54">
        <v>11</v>
      </c>
      <c r="CB168" s="71" t="s">
        <v>0</v>
      </c>
      <c r="CC168" s="71" t="s">
        <v>0</v>
      </c>
      <c r="CD168" s="71" t="s">
        <v>0</v>
      </c>
      <c r="CE168" s="71" t="s">
        <v>0</v>
      </c>
      <c r="CF168" s="71" t="s">
        <v>0</v>
      </c>
      <c r="CG168" s="71" t="s">
        <v>0</v>
      </c>
      <c r="CH168" s="71" t="s">
        <v>0</v>
      </c>
      <c r="CI168" s="71" t="s">
        <v>0</v>
      </c>
      <c r="CJ168" s="71" t="s">
        <v>0</v>
      </c>
      <c r="CK168" s="71" t="s">
        <v>0</v>
      </c>
      <c r="CL168" s="71" t="s">
        <v>0</v>
      </c>
      <c r="CM168" s="71" t="s">
        <v>0</v>
      </c>
      <c r="CN168" s="71" t="s">
        <v>0</v>
      </c>
      <c r="CO168" s="71" t="s">
        <v>0</v>
      </c>
      <c r="CP168" s="71" t="s">
        <v>0</v>
      </c>
      <c r="CQ168" s="71" t="s">
        <v>0</v>
      </c>
      <c r="CR168" s="71" t="s">
        <v>0</v>
      </c>
      <c r="CS168" s="71" t="s">
        <v>0</v>
      </c>
      <c r="CT168" s="71" t="s">
        <v>0</v>
      </c>
      <c r="CU168" s="71" t="s">
        <v>0</v>
      </c>
      <c r="CV168" s="71" t="s">
        <v>0</v>
      </c>
      <c r="CW168" s="71" t="s">
        <v>0</v>
      </c>
      <c r="CX168" s="71" t="s">
        <v>0</v>
      </c>
      <c r="CY168" s="71" t="s">
        <v>0</v>
      </c>
      <c r="CZ168" s="71" t="s">
        <v>0</v>
      </c>
      <c r="DA168" s="71" t="s">
        <v>0</v>
      </c>
      <c r="DB168" s="71" t="s">
        <v>0</v>
      </c>
      <c r="DC168" s="71" t="s">
        <v>0</v>
      </c>
      <c r="DD168" s="71" t="s">
        <v>0</v>
      </c>
      <c r="DE168" s="71" t="s">
        <v>0</v>
      </c>
      <c r="DF168" s="71" t="s">
        <v>0</v>
      </c>
      <c r="DG168" s="71" t="s">
        <v>0</v>
      </c>
      <c r="DH168" s="71" t="s">
        <v>0</v>
      </c>
      <c r="DI168" s="71" t="s">
        <v>0</v>
      </c>
      <c r="DJ168" s="71" t="s">
        <v>0</v>
      </c>
      <c r="DK168" s="71" t="s">
        <v>0</v>
      </c>
      <c r="DL168" s="71" t="s">
        <v>0</v>
      </c>
      <c r="DM168" s="71" t="s">
        <v>0</v>
      </c>
      <c r="DN168" s="71" t="s">
        <v>0</v>
      </c>
      <c r="DO168" s="71" t="s">
        <v>0</v>
      </c>
      <c r="DP168" s="71" t="s">
        <v>0</v>
      </c>
      <c r="DQ168" s="71" t="s">
        <v>0</v>
      </c>
      <c r="DR168" s="71" t="s">
        <v>0</v>
      </c>
      <c r="DS168" s="71" t="s">
        <v>0</v>
      </c>
      <c r="DT168" s="144">
        <f>(2.71828^(-492.8857+59.0795*K168+7.224*L168))/(1+(2.71828^(-492.8857+59.0795*K168+7.224*L168)))</f>
        <v>1.9594789167482873E-39</v>
      </c>
      <c r="DU168" s="40">
        <f>COUNTIF($M168,"=13")+COUNTIF($N168,"=21")+COUNTIF($O168,"=14")+COUNTIF($P168,"=11")+COUNTIF($Q168,"=11")+COUNTIF($R168,"=14")+COUNTIF($S168,"=12")+COUNTIF($T168,"=12")+COUNTIF($U168,"=12")+COUNTIF($V168,"=13")+COUNTIF($W168,"=13")+COUNTIF($X168,"=16")</f>
        <v>9</v>
      </c>
      <c r="DV168" s="40">
        <f>COUNTIF($Y168,"=17")+COUNTIF($Z168,"=9")+COUNTIF($AA168,"=9")+COUNTIF($AB168,"=11")+COUNTIF($AC168,"=11")+COUNTIF($AD168,"=25")+COUNTIF($AE168,"=15")+COUNTIF($AF168,"=19")+COUNTIF($AG168,"=30")+COUNTIF($AH168,"=15")+COUNTIF($AI168,"=15")+COUNTIF($AJ168,"=16")+COUNTIF($AK168,"=17")</f>
        <v>9</v>
      </c>
      <c r="DW168" s="40">
        <f>COUNTIF($AL168,"=11")+COUNTIF($AM168,"=11")+COUNTIF($AN168,"=22")+COUNTIF($AO168,"=23")+COUNTIF($AP168,"=17")+COUNTIF($AQ168,"=14")+COUNTIF($AR168,"=19")+COUNTIF($AS168,"=17")+COUNTIF($AV168,"=12")+COUNTIF($AW168,"=12")</f>
        <v>8</v>
      </c>
      <c r="DX168" s="40">
        <f>COUNTIF($AX168,"=11")+COUNTIF($AY168,"=9")+COUNTIF($AZ168,"=15")+COUNTIF($BA168,"=16")+COUNTIF($BB168,"=8")+COUNTIF($BC168,"=10")+COUNTIF($BD168,"=10")+COUNTIF($BE168,"=8")+COUNTIF($BF168,"=10")+COUNTIF($BG168,"=10")</f>
        <v>9</v>
      </c>
      <c r="DY168" s="40">
        <f>COUNTIF($BH168,"=12")+COUNTIF($BI168,"=23")+COUNTIF($BJ168,"=23")+COUNTIF($BK168,"=15")+COUNTIF($BL168,"=10")+COUNTIF($BM168,"=12")+COUNTIF($BN168,"=12")+COUNTIF($BO168,"=16")+COUNTIF($BP168,"=8")+COUNTIF($BQ168,"=12")+COUNTIF($BR168,"=22")+COUNTIF($BS168,"=20")+COUNTIF($BT168,"=13")</f>
        <v>10</v>
      </c>
      <c r="DZ168" s="40">
        <f>COUNTIF($BU168,"=12")+COUNTIF($BV168,"=11")+COUNTIF($BW168,"=13")+COUNTIF($BX168,"=10")+COUNTIF($BY168,"=11")+COUNTIF($BZ168,"=12")+COUNTIF($CA168,"=12")</f>
        <v>5</v>
      </c>
      <c r="EA168" s="2" t="s">
        <v>0</v>
      </c>
      <c r="EB168" s="2" t="s">
        <v>655</v>
      </c>
      <c r="EC168" s="51"/>
      <c r="ED168" s="52"/>
    </row>
    <row r="169" spans="1:134" s="13" customFormat="1" ht="15.95" customHeight="1" x14ac:dyDescent="0.25">
      <c r="A169" s="20">
        <v>212159</v>
      </c>
      <c r="B169" s="26" t="s">
        <v>139</v>
      </c>
      <c r="C169" s="2" t="s">
        <v>628</v>
      </c>
      <c r="D169" s="116" t="s">
        <v>727</v>
      </c>
      <c r="E169" s="20" t="s">
        <v>12</v>
      </c>
      <c r="F169" s="20" t="s">
        <v>139</v>
      </c>
      <c r="G169" s="98">
        <v>43739</v>
      </c>
      <c r="H169" s="154">
        <v>0</v>
      </c>
      <c r="I169" s="2" t="s">
        <v>285</v>
      </c>
      <c r="J169" s="20" t="s">
        <v>284</v>
      </c>
      <c r="K169" s="123">
        <f>+COUNTIF($N169,"&lt;=21")+COUNTIF($AA169,"&lt;=9")+COUNTIF($AJ169,"&lt;=16")+COUNTIF($AN169,"&gt;=22")+COUNTIF($AP169,"&gt;=17")+COUNTIF($AQ169,"&lt;=14")+COUNTIF($AR169,"&gt;=19")+COUNTIF($BK169,"&lt;=15")+COUNTIF($BO169,"&gt;=16")+COUNTIF($BX169,"&lt;=10")</f>
        <v>5</v>
      </c>
      <c r="L169" s="124">
        <f>65-(+DU169+DV169+DW169+DX169+DY169+DZ169)</f>
        <v>15</v>
      </c>
      <c r="M169" s="54">
        <v>13</v>
      </c>
      <c r="N169" s="54">
        <v>25</v>
      </c>
      <c r="O169" s="54">
        <v>14</v>
      </c>
      <c r="P169" s="54">
        <v>11</v>
      </c>
      <c r="Q169" s="114">
        <v>11</v>
      </c>
      <c r="R169" s="114">
        <v>13</v>
      </c>
      <c r="S169" s="54">
        <v>12</v>
      </c>
      <c r="T169" s="54">
        <v>12</v>
      </c>
      <c r="U169" s="54">
        <v>12</v>
      </c>
      <c r="V169" s="54">
        <v>13</v>
      </c>
      <c r="W169" s="54">
        <v>14</v>
      </c>
      <c r="X169" s="54">
        <v>16</v>
      </c>
      <c r="Y169" s="54">
        <v>16</v>
      </c>
      <c r="Z169" s="114">
        <v>9</v>
      </c>
      <c r="AA169" s="114">
        <v>11</v>
      </c>
      <c r="AB169" s="54">
        <v>11</v>
      </c>
      <c r="AC169" s="54">
        <v>11</v>
      </c>
      <c r="AD169" s="54">
        <v>25</v>
      </c>
      <c r="AE169" s="54">
        <v>15</v>
      </c>
      <c r="AF169" s="54">
        <v>18</v>
      </c>
      <c r="AG169" s="54">
        <v>30</v>
      </c>
      <c r="AH169" s="114">
        <v>15</v>
      </c>
      <c r="AI169" s="114">
        <v>16</v>
      </c>
      <c r="AJ169" s="114">
        <v>16</v>
      </c>
      <c r="AK169" s="114">
        <v>17</v>
      </c>
      <c r="AL169" s="54">
        <v>11</v>
      </c>
      <c r="AM169" s="54">
        <v>10</v>
      </c>
      <c r="AN169" s="114">
        <v>19</v>
      </c>
      <c r="AO169" s="114">
        <v>23</v>
      </c>
      <c r="AP169" s="54">
        <v>17</v>
      </c>
      <c r="AQ169" s="54">
        <v>16</v>
      </c>
      <c r="AR169" s="54">
        <v>19</v>
      </c>
      <c r="AS169" s="54">
        <v>17</v>
      </c>
      <c r="AT169" s="114">
        <v>38</v>
      </c>
      <c r="AU169" s="114">
        <v>39</v>
      </c>
      <c r="AV169" s="54">
        <v>12</v>
      </c>
      <c r="AW169" s="54">
        <v>12</v>
      </c>
      <c r="AX169" s="54">
        <v>11</v>
      </c>
      <c r="AY169" s="54">
        <v>9</v>
      </c>
      <c r="AZ169" s="114">
        <v>15</v>
      </c>
      <c r="BA169" s="114">
        <v>16</v>
      </c>
      <c r="BB169" s="54">
        <v>8</v>
      </c>
      <c r="BC169" s="54">
        <v>10</v>
      </c>
      <c r="BD169" s="54">
        <v>10</v>
      </c>
      <c r="BE169" s="54">
        <v>8</v>
      </c>
      <c r="BF169" s="54">
        <v>10</v>
      </c>
      <c r="BG169" s="54">
        <v>10</v>
      </c>
      <c r="BH169" s="54">
        <v>12</v>
      </c>
      <c r="BI169" s="114">
        <v>21</v>
      </c>
      <c r="BJ169" s="114">
        <v>23</v>
      </c>
      <c r="BK169" s="54">
        <v>17</v>
      </c>
      <c r="BL169" s="54">
        <v>10</v>
      </c>
      <c r="BM169" s="54">
        <v>12</v>
      </c>
      <c r="BN169" s="54">
        <v>12</v>
      </c>
      <c r="BO169" s="54">
        <v>16</v>
      </c>
      <c r="BP169" s="54">
        <v>8</v>
      </c>
      <c r="BQ169" s="54">
        <v>13</v>
      </c>
      <c r="BR169" s="54">
        <v>25</v>
      </c>
      <c r="BS169" s="54">
        <v>20</v>
      </c>
      <c r="BT169" s="54">
        <v>13</v>
      </c>
      <c r="BU169" s="54">
        <v>12</v>
      </c>
      <c r="BV169" s="54">
        <v>11</v>
      </c>
      <c r="BW169" s="54">
        <v>13</v>
      </c>
      <c r="BX169" s="54">
        <v>9</v>
      </c>
      <c r="BY169" s="54">
        <v>11</v>
      </c>
      <c r="BZ169" s="54">
        <v>12</v>
      </c>
      <c r="CA169" s="54">
        <v>12</v>
      </c>
      <c r="CB169" s="62">
        <v>37</v>
      </c>
      <c r="CC169" s="62">
        <v>15</v>
      </c>
      <c r="CD169" s="62">
        <v>9</v>
      </c>
      <c r="CE169" s="62">
        <v>16</v>
      </c>
      <c r="CF169" s="62">
        <v>12</v>
      </c>
      <c r="CG169" s="62">
        <v>24</v>
      </c>
      <c r="CH169" s="62">
        <v>26</v>
      </c>
      <c r="CI169" s="62">
        <v>20</v>
      </c>
      <c r="CJ169" s="62">
        <v>0</v>
      </c>
      <c r="CK169" s="62">
        <v>11</v>
      </c>
      <c r="CL169" s="62">
        <v>12</v>
      </c>
      <c r="CM169" s="62">
        <v>12</v>
      </c>
      <c r="CN169" s="62">
        <v>11</v>
      </c>
      <c r="CO169" s="62">
        <v>9</v>
      </c>
      <c r="CP169" s="62">
        <v>13</v>
      </c>
      <c r="CQ169" s="62">
        <v>12</v>
      </c>
      <c r="CR169" s="62">
        <v>10</v>
      </c>
      <c r="CS169" s="62">
        <v>11</v>
      </c>
      <c r="CT169" s="62">
        <v>11</v>
      </c>
      <c r="CU169" s="62">
        <v>31</v>
      </c>
      <c r="CV169" s="62">
        <v>12</v>
      </c>
      <c r="CW169" s="62">
        <v>13</v>
      </c>
      <c r="CX169" s="62">
        <v>24</v>
      </c>
      <c r="CY169" s="62">
        <v>13</v>
      </c>
      <c r="CZ169" s="62">
        <v>10</v>
      </c>
      <c r="DA169" s="62">
        <v>11</v>
      </c>
      <c r="DB169" s="62">
        <v>22</v>
      </c>
      <c r="DC169" s="62">
        <v>15</v>
      </c>
      <c r="DD169" s="62">
        <v>20</v>
      </c>
      <c r="DE169" s="62">
        <v>13</v>
      </c>
      <c r="DF169" s="62">
        <v>23</v>
      </c>
      <c r="DG169" s="62">
        <v>17</v>
      </c>
      <c r="DH169" s="62">
        <v>14</v>
      </c>
      <c r="DI169" s="62">
        <v>15</v>
      </c>
      <c r="DJ169" s="62">
        <v>24</v>
      </c>
      <c r="DK169" s="62">
        <v>12</v>
      </c>
      <c r="DL169" s="62">
        <v>23</v>
      </c>
      <c r="DM169" s="62">
        <v>18</v>
      </c>
      <c r="DN169" s="62">
        <v>10</v>
      </c>
      <c r="DO169" s="62">
        <v>14</v>
      </c>
      <c r="DP169" s="62">
        <v>17</v>
      </c>
      <c r="DQ169" s="62">
        <v>9</v>
      </c>
      <c r="DR169" s="62">
        <v>12</v>
      </c>
      <c r="DS169" s="62">
        <v>11</v>
      </c>
      <c r="DT169" s="144">
        <f>(2.71828^(-492.8857+59.0795*K169+7.224*L169))/(1+(2.71828^(-492.8857+59.0795*K169+7.224*L169)))</f>
        <v>1.9594789167482873E-39</v>
      </c>
      <c r="DU169" s="40">
        <f>COUNTIF($M169,"=13")+COUNTIF($N169,"=21")+COUNTIF($O169,"=14")+COUNTIF($P169,"=11")+COUNTIF($Q169,"=11")+COUNTIF($R169,"=14")+COUNTIF($S169,"=12")+COUNTIF($T169,"=12")+COUNTIF($U169,"=12")+COUNTIF($V169,"=13")+COUNTIF($W169,"=13")+COUNTIF($X169,"=16")</f>
        <v>9</v>
      </c>
      <c r="DV169" s="40">
        <f>COUNTIF($Y169,"=17")+COUNTIF($Z169,"=9")+COUNTIF($AA169,"=9")+COUNTIF($AB169,"=11")+COUNTIF($AC169,"=11")+COUNTIF($AD169,"=25")+COUNTIF($AE169,"=15")+COUNTIF($AF169,"=19")+COUNTIF($AG169,"=30")+COUNTIF($AH169,"=15")+COUNTIF($AI169,"=15")+COUNTIF($AJ169,"=16")+COUNTIF($AK169,"=17")</f>
        <v>9</v>
      </c>
      <c r="DW169" s="40">
        <f>COUNTIF($AL169,"=11")+COUNTIF($AM169,"=11")+COUNTIF($AN169,"=22")+COUNTIF($AO169,"=23")+COUNTIF($AP169,"=17")+COUNTIF($AQ169,"=14")+COUNTIF($AR169,"=19")+COUNTIF($AS169,"=17")+COUNTIF($AV169,"=12")+COUNTIF($AW169,"=12")</f>
        <v>7</v>
      </c>
      <c r="DX169" s="40">
        <f>COUNTIF($AX169,"=11")+COUNTIF($AY169,"=9")+COUNTIF($AZ169,"=15")+COUNTIF($BA169,"=16")+COUNTIF($BB169,"=8")+COUNTIF($BC169,"=10")+COUNTIF($BD169,"=10")+COUNTIF($BE169,"=8")+COUNTIF($BF169,"=10")+COUNTIF($BG169,"=10")</f>
        <v>10</v>
      </c>
      <c r="DY169" s="40">
        <f>COUNTIF($BH169,"=12")+COUNTIF($BI169,"=23")+COUNTIF($BJ169,"=23")+COUNTIF($BK169,"=15")+COUNTIF($BL169,"=10")+COUNTIF($BM169,"=12")+COUNTIF($BN169,"=12")+COUNTIF($BO169,"=16")+COUNTIF($BP169,"=8")+COUNTIF($BQ169,"=12")+COUNTIF($BR169,"=22")+COUNTIF($BS169,"=20")+COUNTIF($BT169,"=13")</f>
        <v>9</v>
      </c>
      <c r="DZ169" s="40">
        <f>COUNTIF($BU169,"=12")+COUNTIF($BV169,"=11")+COUNTIF($BW169,"=13")+COUNTIF($BX169,"=10")+COUNTIF($BY169,"=11")+COUNTIF($BZ169,"=12")+COUNTIF($CA169,"=12")</f>
        <v>6</v>
      </c>
      <c r="EA169" s="2" t="s">
        <v>139</v>
      </c>
      <c r="EB169" s="20" t="s">
        <v>683</v>
      </c>
      <c r="EC169" s="51"/>
      <c r="ED169" s="52"/>
    </row>
    <row r="170" spans="1:134" s="13" customFormat="1" ht="15.95" customHeight="1" x14ac:dyDescent="0.25">
      <c r="A170" s="73">
        <v>76588</v>
      </c>
      <c r="B170" s="26" t="s">
        <v>65</v>
      </c>
      <c r="C170" s="72" t="s">
        <v>672</v>
      </c>
      <c r="D170" s="116" t="s">
        <v>719</v>
      </c>
      <c r="E170" s="73" t="s">
        <v>6</v>
      </c>
      <c r="F170" s="72" t="s">
        <v>41</v>
      </c>
      <c r="G170" s="98">
        <v>43739</v>
      </c>
      <c r="H170" s="53">
        <v>0</v>
      </c>
      <c r="I170" s="20" t="s">
        <v>286</v>
      </c>
      <c r="J170" s="20" t="s">
        <v>284</v>
      </c>
      <c r="K170" s="123">
        <f>+COUNTIF($N170,"&lt;=21")+COUNTIF($AA170,"&lt;=9")+COUNTIF($AJ170,"&lt;=16")+COUNTIF($AN170,"&gt;=22")+COUNTIF($AP170,"&gt;=17")+COUNTIF($AQ170,"&lt;=14")+COUNTIF($AR170,"&gt;=19")+COUNTIF($BK170,"&lt;=15")+COUNTIF($BO170,"&gt;=16")+COUNTIF($BX170,"&lt;=10")</f>
        <v>5</v>
      </c>
      <c r="L170" s="124">
        <f>65-(+DU170+DV170+DW170+DX170+DY170+DZ170)</f>
        <v>16</v>
      </c>
      <c r="M170" s="139">
        <v>13</v>
      </c>
      <c r="N170" s="139">
        <v>23</v>
      </c>
      <c r="O170" s="139">
        <v>14</v>
      </c>
      <c r="P170" s="139">
        <v>11</v>
      </c>
      <c r="Q170" s="121">
        <v>11</v>
      </c>
      <c r="R170" s="121">
        <v>14</v>
      </c>
      <c r="S170" s="139">
        <v>12</v>
      </c>
      <c r="T170" s="139">
        <v>12</v>
      </c>
      <c r="U170" s="139">
        <v>11</v>
      </c>
      <c r="V170" s="139">
        <v>13</v>
      </c>
      <c r="W170" s="139">
        <v>13</v>
      </c>
      <c r="X170" s="139">
        <v>16</v>
      </c>
      <c r="Y170" s="139">
        <v>16</v>
      </c>
      <c r="Z170" s="121">
        <v>9</v>
      </c>
      <c r="AA170" s="121">
        <v>10</v>
      </c>
      <c r="AB170" s="139">
        <v>11</v>
      </c>
      <c r="AC170" s="139">
        <v>11</v>
      </c>
      <c r="AD170" s="139">
        <v>24</v>
      </c>
      <c r="AE170" s="139">
        <v>15</v>
      </c>
      <c r="AF170" s="139">
        <v>19</v>
      </c>
      <c r="AG170" s="139">
        <v>29</v>
      </c>
      <c r="AH170" s="121">
        <v>15</v>
      </c>
      <c r="AI170" s="121">
        <v>16</v>
      </c>
      <c r="AJ170" s="121">
        <v>17</v>
      </c>
      <c r="AK170" s="121">
        <v>18</v>
      </c>
      <c r="AL170" s="139">
        <v>11</v>
      </c>
      <c r="AM170" s="113">
        <v>10</v>
      </c>
      <c r="AN170" s="121">
        <v>19</v>
      </c>
      <c r="AO170" s="121">
        <v>23</v>
      </c>
      <c r="AP170" s="139">
        <v>17</v>
      </c>
      <c r="AQ170" s="139">
        <v>14</v>
      </c>
      <c r="AR170" s="139">
        <v>19</v>
      </c>
      <c r="AS170" s="139">
        <v>17</v>
      </c>
      <c r="AT170" s="121">
        <v>38</v>
      </c>
      <c r="AU170" s="121">
        <v>39</v>
      </c>
      <c r="AV170" s="113">
        <v>12</v>
      </c>
      <c r="AW170" s="139">
        <v>12</v>
      </c>
      <c r="AX170" s="139">
        <v>11</v>
      </c>
      <c r="AY170" s="139">
        <v>9</v>
      </c>
      <c r="AZ170" s="121">
        <v>15</v>
      </c>
      <c r="BA170" s="121">
        <v>16</v>
      </c>
      <c r="BB170" s="139">
        <v>8</v>
      </c>
      <c r="BC170" s="139">
        <v>10</v>
      </c>
      <c r="BD170" s="139">
        <v>10</v>
      </c>
      <c r="BE170" s="139">
        <v>8</v>
      </c>
      <c r="BF170" s="139">
        <v>10</v>
      </c>
      <c r="BG170" s="139">
        <v>10</v>
      </c>
      <c r="BH170" s="139">
        <v>12</v>
      </c>
      <c r="BI170" s="121">
        <v>22</v>
      </c>
      <c r="BJ170" s="121">
        <v>23</v>
      </c>
      <c r="BK170" s="139">
        <v>15</v>
      </c>
      <c r="BL170" s="139">
        <v>10</v>
      </c>
      <c r="BM170" s="139">
        <v>12</v>
      </c>
      <c r="BN170" s="139">
        <v>12</v>
      </c>
      <c r="BO170" s="139">
        <v>16</v>
      </c>
      <c r="BP170" s="139">
        <v>8</v>
      </c>
      <c r="BQ170" s="139">
        <v>12</v>
      </c>
      <c r="BR170" s="139">
        <v>22</v>
      </c>
      <c r="BS170" s="139">
        <v>20</v>
      </c>
      <c r="BT170" s="139">
        <v>13</v>
      </c>
      <c r="BU170" s="139">
        <v>12</v>
      </c>
      <c r="BV170" s="139">
        <v>10</v>
      </c>
      <c r="BW170" s="139">
        <v>12</v>
      </c>
      <c r="BX170" s="139">
        <v>11</v>
      </c>
      <c r="BY170" s="139">
        <v>11</v>
      </c>
      <c r="BZ170" s="139">
        <v>13</v>
      </c>
      <c r="CA170" s="139">
        <v>12</v>
      </c>
      <c r="CB170" s="71" t="s">
        <v>0</v>
      </c>
      <c r="CC170" s="71" t="s">
        <v>0</v>
      </c>
      <c r="CD170" s="71" t="s">
        <v>0</v>
      </c>
      <c r="CE170" s="71" t="s">
        <v>0</v>
      </c>
      <c r="CF170" s="71" t="s">
        <v>0</v>
      </c>
      <c r="CG170" s="71" t="s">
        <v>0</v>
      </c>
      <c r="CH170" s="71" t="s">
        <v>0</v>
      </c>
      <c r="CI170" s="71" t="s">
        <v>0</v>
      </c>
      <c r="CJ170" s="71" t="s">
        <v>0</v>
      </c>
      <c r="CK170" s="71" t="s">
        <v>0</v>
      </c>
      <c r="CL170" s="71" t="s">
        <v>0</v>
      </c>
      <c r="CM170" s="71" t="s">
        <v>0</v>
      </c>
      <c r="CN170" s="71" t="s">
        <v>0</v>
      </c>
      <c r="CO170" s="71" t="s">
        <v>0</v>
      </c>
      <c r="CP170" s="71" t="s">
        <v>0</v>
      </c>
      <c r="CQ170" s="71" t="s">
        <v>0</v>
      </c>
      <c r="CR170" s="71" t="s">
        <v>0</v>
      </c>
      <c r="CS170" s="71" t="s">
        <v>0</v>
      </c>
      <c r="CT170" s="71" t="s">
        <v>0</v>
      </c>
      <c r="CU170" s="71" t="s">
        <v>0</v>
      </c>
      <c r="CV170" s="71" t="s">
        <v>0</v>
      </c>
      <c r="CW170" s="71" t="s">
        <v>0</v>
      </c>
      <c r="CX170" s="71" t="s">
        <v>0</v>
      </c>
      <c r="CY170" s="71" t="s">
        <v>0</v>
      </c>
      <c r="CZ170" s="71" t="s">
        <v>0</v>
      </c>
      <c r="DA170" s="71" t="s">
        <v>0</v>
      </c>
      <c r="DB170" s="71" t="s">
        <v>0</v>
      </c>
      <c r="DC170" s="71" t="s">
        <v>0</v>
      </c>
      <c r="DD170" s="71" t="s">
        <v>0</v>
      </c>
      <c r="DE170" s="71" t="s">
        <v>0</v>
      </c>
      <c r="DF170" s="71" t="s">
        <v>0</v>
      </c>
      <c r="DG170" s="71" t="s">
        <v>0</v>
      </c>
      <c r="DH170" s="71" t="s">
        <v>0</v>
      </c>
      <c r="DI170" s="71" t="s">
        <v>0</v>
      </c>
      <c r="DJ170" s="71" t="s">
        <v>0</v>
      </c>
      <c r="DK170" s="71" t="s">
        <v>0</v>
      </c>
      <c r="DL170" s="71" t="s">
        <v>0</v>
      </c>
      <c r="DM170" s="71" t="s">
        <v>0</v>
      </c>
      <c r="DN170" s="71" t="s">
        <v>0</v>
      </c>
      <c r="DO170" s="71" t="s">
        <v>0</v>
      </c>
      <c r="DP170" s="71" t="s">
        <v>0</v>
      </c>
      <c r="DQ170" s="71" t="s">
        <v>0</v>
      </c>
      <c r="DR170" s="71" t="s">
        <v>0</v>
      </c>
      <c r="DS170" s="71" t="s">
        <v>0</v>
      </c>
      <c r="DT170" s="144">
        <f>(2.71828^(-492.8857+59.0795*K170+7.224*L170))/(1+(2.71828^(-492.8857+59.0795*K170+7.224*L170)))</f>
        <v>2.6883253166261026E-36</v>
      </c>
      <c r="DU170" s="40">
        <f>COUNTIF($M170,"=13")+COUNTIF($N170,"=21")+COUNTIF($O170,"=14")+COUNTIF($P170,"=11")+COUNTIF($Q170,"=11")+COUNTIF($R170,"=14")+COUNTIF($S170,"=12")+COUNTIF($T170,"=12")+COUNTIF($U170,"=12")+COUNTIF($V170,"=13")+COUNTIF($W170,"=13")+COUNTIF($X170,"=16")</f>
        <v>10</v>
      </c>
      <c r="DV170" s="40">
        <f>COUNTIF($Y170,"=17")+COUNTIF($Z170,"=9")+COUNTIF($AA170,"=9")+COUNTIF($AB170,"=11")+COUNTIF($AC170,"=11")+COUNTIF($AD170,"=25")+COUNTIF($AE170,"=15")+COUNTIF($AF170,"=19")+COUNTIF($AG170,"=30")+COUNTIF($AH170,"=15")+COUNTIF($AI170,"=15")+COUNTIF($AJ170,"=16")+COUNTIF($AK170,"=17")</f>
        <v>6</v>
      </c>
      <c r="DW170" s="40">
        <f>COUNTIF($AL170,"=11")+COUNTIF($AM170,"=11")+COUNTIF($AN170,"=22")+COUNTIF($AO170,"=23")+COUNTIF($AP170,"=17")+COUNTIF($AQ170,"=14")+COUNTIF($AR170,"=19")+COUNTIF($AS170,"=17")+COUNTIF($AV170,"=12")+COUNTIF($AW170,"=12")</f>
        <v>8</v>
      </c>
      <c r="DX170" s="40">
        <f>COUNTIF($AX170,"=11")+COUNTIF($AY170,"=9")+COUNTIF($AZ170,"=15")+COUNTIF($BA170,"=16")+COUNTIF($BB170,"=8")+COUNTIF($BC170,"=10")+COUNTIF($BD170,"=10")+COUNTIF($BE170,"=8")+COUNTIF($BF170,"=10")+COUNTIF($BG170,"=10")</f>
        <v>10</v>
      </c>
      <c r="DY170" s="40">
        <f>COUNTIF($BH170,"=12")+COUNTIF($BI170,"=23")+COUNTIF($BJ170,"=23")+COUNTIF($BK170,"=15")+COUNTIF($BL170,"=10")+COUNTIF($BM170,"=12")+COUNTIF($BN170,"=12")+COUNTIF($BO170,"=16")+COUNTIF($BP170,"=8")+COUNTIF($BQ170,"=12")+COUNTIF($BR170,"=22")+COUNTIF($BS170,"=20")+COUNTIF($BT170,"=13")</f>
        <v>12</v>
      </c>
      <c r="DZ170" s="40">
        <f>COUNTIF($BU170,"=12")+COUNTIF($BV170,"=11")+COUNTIF($BW170,"=13")+COUNTIF($BX170,"=10")+COUNTIF($BY170,"=11")+COUNTIF($BZ170,"=12")+COUNTIF($CA170,"=12")</f>
        <v>3</v>
      </c>
      <c r="EA170" s="72" t="s">
        <v>65</v>
      </c>
      <c r="EB170" s="72" t="s">
        <v>673</v>
      </c>
      <c r="EC170" s="51"/>
      <c r="ED170" s="52"/>
    </row>
    <row r="171" spans="1:134" s="51" customFormat="1" x14ac:dyDescent="0.25">
      <c r="A171" s="72">
        <v>20744</v>
      </c>
      <c r="B171" s="2" t="s">
        <v>102</v>
      </c>
      <c r="C171" s="72" t="s">
        <v>165</v>
      </c>
      <c r="D171" s="116" t="s">
        <v>56</v>
      </c>
      <c r="E171" s="72" t="s">
        <v>12</v>
      </c>
      <c r="F171" s="2" t="s">
        <v>88</v>
      </c>
      <c r="G171" s="98">
        <v>43739</v>
      </c>
      <c r="H171" s="154">
        <v>0</v>
      </c>
      <c r="I171" s="20" t="s">
        <v>286</v>
      </c>
      <c r="J171" s="20" t="s">
        <v>284</v>
      </c>
      <c r="K171" s="123">
        <f>+COUNTIF($N171,"&lt;=21")+COUNTIF($AA171,"&lt;=9")+COUNTIF($AJ171,"&lt;=16")+COUNTIF($AN171,"&gt;=22")+COUNTIF($AP171,"&gt;=17")+COUNTIF($AQ171,"&lt;=14")+COUNTIF($AR171,"&gt;=19")+COUNTIF($BK171,"&lt;=15")+COUNTIF($BO171,"&gt;=16")+COUNTIF($BX171,"&lt;=10")</f>
        <v>5</v>
      </c>
      <c r="L171" s="124">
        <f>65-(+DU171+DV171+DW171+DX171+DY171+DZ171)</f>
        <v>16</v>
      </c>
      <c r="M171" s="113">
        <v>13</v>
      </c>
      <c r="N171" s="113">
        <v>25</v>
      </c>
      <c r="O171" s="113">
        <v>14</v>
      </c>
      <c r="P171" s="113">
        <v>11</v>
      </c>
      <c r="Q171" s="114">
        <v>11</v>
      </c>
      <c r="R171" s="114">
        <v>13</v>
      </c>
      <c r="S171" s="113">
        <v>12</v>
      </c>
      <c r="T171" s="113">
        <v>12</v>
      </c>
      <c r="U171" s="113">
        <v>11</v>
      </c>
      <c r="V171" s="113">
        <v>13</v>
      </c>
      <c r="W171" s="113">
        <v>14</v>
      </c>
      <c r="X171" s="113">
        <v>16</v>
      </c>
      <c r="Y171" s="113">
        <v>17</v>
      </c>
      <c r="Z171" s="121">
        <v>9</v>
      </c>
      <c r="AA171" s="121">
        <v>10</v>
      </c>
      <c r="AB171" s="113">
        <v>10</v>
      </c>
      <c r="AC171" s="113">
        <v>11</v>
      </c>
      <c r="AD171" s="113">
        <v>25</v>
      </c>
      <c r="AE171" s="113">
        <v>15</v>
      </c>
      <c r="AF171" s="113">
        <v>18</v>
      </c>
      <c r="AG171" s="113">
        <v>30</v>
      </c>
      <c r="AH171" s="114">
        <v>15</v>
      </c>
      <c r="AI171" s="121">
        <v>16</v>
      </c>
      <c r="AJ171" s="121">
        <v>16</v>
      </c>
      <c r="AK171" s="121">
        <v>16</v>
      </c>
      <c r="AL171" s="113">
        <v>11</v>
      </c>
      <c r="AM171" s="113">
        <v>11</v>
      </c>
      <c r="AN171" s="114">
        <v>19</v>
      </c>
      <c r="AO171" s="114">
        <v>24</v>
      </c>
      <c r="AP171" s="113">
        <v>17</v>
      </c>
      <c r="AQ171" s="113">
        <v>16</v>
      </c>
      <c r="AR171" s="113">
        <v>20</v>
      </c>
      <c r="AS171" s="113">
        <v>17</v>
      </c>
      <c r="AT171" s="114">
        <v>37</v>
      </c>
      <c r="AU171" s="121">
        <v>39</v>
      </c>
      <c r="AV171" s="113">
        <v>12</v>
      </c>
      <c r="AW171" s="113">
        <v>12</v>
      </c>
      <c r="AX171" s="113">
        <v>11</v>
      </c>
      <c r="AY171" s="113">
        <v>9</v>
      </c>
      <c r="AZ171" s="114">
        <v>15</v>
      </c>
      <c r="BA171" s="114">
        <v>16</v>
      </c>
      <c r="BB171" s="113">
        <v>8</v>
      </c>
      <c r="BC171" s="113">
        <v>10</v>
      </c>
      <c r="BD171" s="113">
        <v>10</v>
      </c>
      <c r="BE171" s="113">
        <v>8</v>
      </c>
      <c r="BF171" s="113">
        <v>10</v>
      </c>
      <c r="BG171" s="113">
        <v>10</v>
      </c>
      <c r="BH171" s="113">
        <v>12</v>
      </c>
      <c r="BI171" s="114">
        <v>21</v>
      </c>
      <c r="BJ171" s="114">
        <v>23</v>
      </c>
      <c r="BK171" s="113">
        <v>15</v>
      </c>
      <c r="BL171" s="113">
        <v>10</v>
      </c>
      <c r="BM171" s="113">
        <v>12</v>
      </c>
      <c r="BN171" s="113">
        <v>12</v>
      </c>
      <c r="BO171" s="113">
        <v>16</v>
      </c>
      <c r="BP171" s="113">
        <v>8</v>
      </c>
      <c r="BQ171" s="113">
        <v>12</v>
      </c>
      <c r="BR171" s="113">
        <v>25</v>
      </c>
      <c r="BS171" s="113">
        <v>20</v>
      </c>
      <c r="BT171" s="113">
        <v>13</v>
      </c>
      <c r="BU171" s="113">
        <v>12</v>
      </c>
      <c r="BV171" s="113">
        <v>11</v>
      </c>
      <c r="BW171" s="113">
        <v>13</v>
      </c>
      <c r="BX171" s="113">
        <v>11</v>
      </c>
      <c r="BY171" s="113">
        <v>11</v>
      </c>
      <c r="BZ171" s="113">
        <v>12</v>
      </c>
      <c r="CA171" s="113">
        <v>12</v>
      </c>
      <c r="CB171" s="71" t="s">
        <v>0</v>
      </c>
      <c r="CC171" s="71" t="s">
        <v>0</v>
      </c>
      <c r="CD171" s="71" t="s">
        <v>0</v>
      </c>
      <c r="CE171" s="71" t="s">
        <v>0</v>
      </c>
      <c r="CF171" s="71" t="s">
        <v>0</v>
      </c>
      <c r="CG171" s="71" t="s">
        <v>0</v>
      </c>
      <c r="CH171" s="71" t="s">
        <v>0</v>
      </c>
      <c r="CI171" s="71" t="s">
        <v>0</v>
      </c>
      <c r="CJ171" s="71" t="s">
        <v>0</v>
      </c>
      <c r="CK171" s="71" t="s">
        <v>0</v>
      </c>
      <c r="CL171" s="71" t="s">
        <v>0</v>
      </c>
      <c r="CM171" s="71" t="s">
        <v>0</v>
      </c>
      <c r="CN171" s="71" t="s">
        <v>0</v>
      </c>
      <c r="CO171" s="71" t="s">
        <v>0</v>
      </c>
      <c r="CP171" s="71" t="s">
        <v>0</v>
      </c>
      <c r="CQ171" s="71" t="s">
        <v>0</v>
      </c>
      <c r="CR171" s="71" t="s">
        <v>0</v>
      </c>
      <c r="CS171" s="71" t="s">
        <v>0</v>
      </c>
      <c r="CT171" s="71" t="s">
        <v>0</v>
      </c>
      <c r="CU171" s="71" t="s">
        <v>0</v>
      </c>
      <c r="CV171" s="71" t="s">
        <v>0</v>
      </c>
      <c r="CW171" s="71" t="s">
        <v>0</v>
      </c>
      <c r="CX171" s="71" t="s">
        <v>0</v>
      </c>
      <c r="CY171" s="71" t="s">
        <v>0</v>
      </c>
      <c r="CZ171" s="71" t="s">
        <v>0</v>
      </c>
      <c r="DA171" s="71" t="s">
        <v>0</v>
      </c>
      <c r="DB171" s="71" t="s">
        <v>0</v>
      </c>
      <c r="DC171" s="71" t="s">
        <v>0</v>
      </c>
      <c r="DD171" s="71" t="s">
        <v>0</v>
      </c>
      <c r="DE171" s="71" t="s">
        <v>0</v>
      </c>
      <c r="DF171" s="71" t="s">
        <v>0</v>
      </c>
      <c r="DG171" s="71" t="s">
        <v>0</v>
      </c>
      <c r="DH171" s="71" t="s">
        <v>0</v>
      </c>
      <c r="DI171" s="71" t="s">
        <v>0</v>
      </c>
      <c r="DJ171" s="71" t="s">
        <v>0</v>
      </c>
      <c r="DK171" s="71" t="s">
        <v>0</v>
      </c>
      <c r="DL171" s="71" t="s">
        <v>0</v>
      </c>
      <c r="DM171" s="71" t="s">
        <v>0</v>
      </c>
      <c r="DN171" s="71" t="s">
        <v>0</v>
      </c>
      <c r="DO171" s="71" t="s">
        <v>0</v>
      </c>
      <c r="DP171" s="71" t="s">
        <v>0</v>
      </c>
      <c r="DQ171" s="71" t="s">
        <v>0</v>
      </c>
      <c r="DR171" s="71" t="s">
        <v>0</v>
      </c>
      <c r="DS171" s="71" t="s">
        <v>0</v>
      </c>
      <c r="DT171" s="144">
        <f>(2.71828^(-492.8857+59.0795*K171+7.224*L171))/(1+(2.71828^(-492.8857+59.0795*K171+7.224*L171)))</f>
        <v>2.6883253166261026E-36</v>
      </c>
      <c r="DU171" s="40">
        <f>COUNTIF($M171,"=13")+COUNTIF($N171,"=21")+COUNTIF($O171,"=14")+COUNTIF($P171,"=11")+COUNTIF($Q171,"=11")+COUNTIF($R171,"=14")+COUNTIF($S171,"=12")+COUNTIF($T171,"=12")+COUNTIF($U171,"=12")+COUNTIF($V171,"=13")+COUNTIF($W171,"=13")+COUNTIF($X171,"=16")</f>
        <v>8</v>
      </c>
      <c r="DV171" s="40">
        <f>COUNTIF($Y171,"=17")+COUNTIF($Z171,"=9")+COUNTIF($AA171,"=9")+COUNTIF($AB171,"=11")+COUNTIF($AC171,"=11")+COUNTIF($AD171,"=25")+COUNTIF($AE171,"=15")+COUNTIF($AF171,"=19")+COUNTIF($AG171,"=30")+COUNTIF($AH171,"=15")+COUNTIF($AI171,"=15")+COUNTIF($AJ171,"=16")+COUNTIF($AK171,"=17")</f>
        <v>8</v>
      </c>
      <c r="DW171" s="40">
        <f>COUNTIF($AL171,"=11")+COUNTIF($AM171,"=11")+COUNTIF($AN171,"=22")+COUNTIF($AO171,"=23")+COUNTIF($AP171,"=17")+COUNTIF($AQ171,"=14")+COUNTIF($AR171,"=19")+COUNTIF($AS171,"=17")+COUNTIF($AV171,"=12")+COUNTIF($AW171,"=12")</f>
        <v>6</v>
      </c>
      <c r="DX171" s="40">
        <f>COUNTIF($AX171,"=11")+COUNTIF($AY171,"=9")+COUNTIF($AZ171,"=15")+COUNTIF($BA171,"=16")+COUNTIF($BB171,"=8")+COUNTIF($BC171,"=10")+COUNTIF($BD171,"=10")+COUNTIF($BE171,"=8")+COUNTIF($BF171,"=10")+COUNTIF($BG171,"=10")</f>
        <v>10</v>
      </c>
      <c r="DY171" s="40">
        <f>COUNTIF($BH171,"=12")+COUNTIF($BI171,"=23")+COUNTIF($BJ171,"=23")+COUNTIF($BK171,"=15")+COUNTIF($BL171,"=10")+COUNTIF($BM171,"=12")+COUNTIF($BN171,"=12")+COUNTIF($BO171,"=16")+COUNTIF($BP171,"=8")+COUNTIF($BQ171,"=12")+COUNTIF($BR171,"=22")+COUNTIF($BS171,"=20")+COUNTIF($BT171,"=13")</f>
        <v>11</v>
      </c>
      <c r="DZ171" s="40">
        <f>COUNTIF($BU171,"=12")+COUNTIF($BV171,"=11")+COUNTIF($BW171,"=13")+COUNTIF($BX171,"=10")+COUNTIF($BY171,"=11")+COUNTIF($BZ171,"=12")+COUNTIF($CA171,"=12")</f>
        <v>6</v>
      </c>
      <c r="EA171" s="72" t="s">
        <v>665</v>
      </c>
      <c r="EB171" s="72" t="s">
        <v>666</v>
      </c>
    </row>
    <row r="172" spans="1:134" s="51" customFormat="1" x14ac:dyDescent="0.25">
      <c r="A172" s="20">
        <v>38423</v>
      </c>
      <c r="B172" s="32" t="s">
        <v>80</v>
      </c>
      <c r="C172" s="133" t="s">
        <v>668</v>
      </c>
      <c r="D172" s="119" t="s">
        <v>713</v>
      </c>
      <c r="E172" s="20" t="s">
        <v>6</v>
      </c>
      <c r="F172" s="20" t="s">
        <v>41</v>
      </c>
      <c r="G172" s="98">
        <v>43739</v>
      </c>
      <c r="H172" s="53">
        <v>0</v>
      </c>
      <c r="I172" s="2" t="s">
        <v>285</v>
      </c>
      <c r="J172" s="20" t="s">
        <v>284</v>
      </c>
      <c r="K172" s="123">
        <f>+COUNTIF($N172,"&lt;=21")+COUNTIF($AA172,"&lt;=9")+COUNTIF($AJ172,"&lt;=16")+COUNTIF($AN172,"&gt;=22")+COUNTIF($AP172,"&gt;=17")+COUNTIF($AQ172,"&lt;=14")+COUNTIF($AR172,"&gt;=19")+COUNTIF($BK172,"&lt;=15")+COUNTIF($BO172,"&gt;=16")+COUNTIF($BX172,"&lt;=10")</f>
        <v>5</v>
      </c>
      <c r="L172" s="124">
        <f>65-(+DU172+DV172+DW172+DX172+DY172+DZ172)</f>
        <v>16</v>
      </c>
      <c r="M172" s="113">
        <v>13</v>
      </c>
      <c r="N172" s="113">
        <v>24</v>
      </c>
      <c r="O172" s="113">
        <v>15</v>
      </c>
      <c r="P172" s="113">
        <v>11</v>
      </c>
      <c r="Q172" s="114">
        <v>11</v>
      </c>
      <c r="R172" s="114">
        <v>13</v>
      </c>
      <c r="S172" s="113">
        <v>12</v>
      </c>
      <c r="T172" s="113">
        <v>12</v>
      </c>
      <c r="U172" s="113">
        <v>12</v>
      </c>
      <c r="V172" s="113">
        <v>13</v>
      </c>
      <c r="W172" s="113">
        <v>14</v>
      </c>
      <c r="X172" s="113">
        <v>16</v>
      </c>
      <c r="Y172" s="113">
        <v>17</v>
      </c>
      <c r="Z172" s="121">
        <v>9</v>
      </c>
      <c r="AA172" s="121">
        <v>10</v>
      </c>
      <c r="AB172" s="113">
        <v>11</v>
      </c>
      <c r="AC172" s="113">
        <v>11</v>
      </c>
      <c r="AD172" s="113">
        <v>25</v>
      </c>
      <c r="AE172" s="113">
        <v>15</v>
      </c>
      <c r="AF172" s="113">
        <v>18</v>
      </c>
      <c r="AG172" s="113">
        <v>30</v>
      </c>
      <c r="AH172" s="114">
        <v>16</v>
      </c>
      <c r="AI172" s="114">
        <v>16</v>
      </c>
      <c r="AJ172" s="121">
        <v>16</v>
      </c>
      <c r="AK172" s="121">
        <v>17</v>
      </c>
      <c r="AL172" s="113">
        <v>12</v>
      </c>
      <c r="AM172" s="113">
        <v>11</v>
      </c>
      <c r="AN172" s="114">
        <v>19</v>
      </c>
      <c r="AO172" s="114">
        <v>22</v>
      </c>
      <c r="AP172" s="113">
        <v>17</v>
      </c>
      <c r="AQ172" s="113">
        <v>16</v>
      </c>
      <c r="AR172" s="113">
        <v>19</v>
      </c>
      <c r="AS172" s="113">
        <v>18</v>
      </c>
      <c r="AT172" s="114">
        <v>35</v>
      </c>
      <c r="AU172" s="121">
        <v>39</v>
      </c>
      <c r="AV172" s="113">
        <v>12</v>
      </c>
      <c r="AW172" s="113">
        <v>12</v>
      </c>
      <c r="AX172" s="113">
        <v>11</v>
      </c>
      <c r="AY172" s="113">
        <v>9</v>
      </c>
      <c r="AZ172" s="114">
        <v>15</v>
      </c>
      <c r="BA172" s="114">
        <v>16</v>
      </c>
      <c r="BB172" s="113">
        <v>8</v>
      </c>
      <c r="BC172" s="113">
        <v>10</v>
      </c>
      <c r="BD172" s="113">
        <v>10</v>
      </c>
      <c r="BE172" s="113">
        <v>8</v>
      </c>
      <c r="BF172" s="113">
        <v>10</v>
      </c>
      <c r="BG172" s="113">
        <v>10</v>
      </c>
      <c r="BH172" s="113">
        <v>12</v>
      </c>
      <c r="BI172" s="114">
        <v>21</v>
      </c>
      <c r="BJ172" s="114">
        <v>23</v>
      </c>
      <c r="BK172" s="113">
        <v>15</v>
      </c>
      <c r="BL172" s="113">
        <v>10</v>
      </c>
      <c r="BM172" s="113">
        <v>12</v>
      </c>
      <c r="BN172" s="113">
        <v>12</v>
      </c>
      <c r="BO172" s="113">
        <v>16</v>
      </c>
      <c r="BP172" s="113">
        <v>8</v>
      </c>
      <c r="BQ172" s="113">
        <v>12</v>
      </c>
      <c r="BR172" s="113">
        <v>24</v>
      </c>
      <c r="BS172" s="113">
        <v>20</v>
      </c>
      <c r="BT172" s="113">
        <v>13</v>
      </c>
      <c r="BU172" s="113">
        <v>12</v>
      </c>
      <c r="BV172" s="113">
        <v>11</v>
      </c>
      <c r="BW172" s="113">
        <v>13</v>
      </c>
      <c r="BX172" s="113">
        <v>11</v>
      </c>
      <c r="BY172" s="113">
        <v>11</v>
      </c>
      <c r="BZ172" s="113">
        <v>12</v>
      </c>
      <c r="CA172" s="113">
        <v>12</v>
      </c>
      <c r="CB172" s="71">
        <v>37</v>
      </c>
      <c r="CC172" s="71">
        <v>15</v>
      </c>
      <c r="CD172" s="71">
        <v>9</v>
      </c>
      <c r="CE172" s="71">
        <v>16</v>
      </c>
      <c r="CF172" s="71">
        <v>11</v>
      </c>
      <c r="CG172" s="71">
        <v>25</v>
      </c>
      <c r="CH172" s="71">
        <v>26</v>
      </c>
      <c r="CI172" s="71">
        <v>19</v>
      </c>
      <c r="CJ172" s="71">
        <v>12</v>
      </c>
      <c r="CK172" s="71">
        <v>11</v>
      </c>
      <c r="CL172" s="71">
        <v>11</v>
      </c>
      <c r="CM172" s="71">
        <v>12</v>
      </c>
      <c r="CN172" s="71">
        <v>11</v>
      </c>
      <c r="CO172" s="71">
        <v>9</v>
      </c>
      <c r="CP172" s="71">
        <v>13</v>
      </c>
      <c r="CQ172" s="71">
        <v>12</v>
      </c>
      <c r="CR172" s="71">
        <v>10</v>
      </c>
      <c r="CS172" s="71">
        <v>11</v>
      </c>
      <c r="CT172" s="71">
        <v>11</v>
      </c>
      <c r="CU172" s="71">
        <v>30</v>
      </c>
      <c r="CV172" s="71">
        <v>12</v>
      </c>
      <c r="CW172" s="71">
        <v>13</v>
      </c>
      <c r="CX172" s="71">
        <v>24</v>
      </c>
      <c r="CY172" s="71">
        <v>13</v>
      </c>
      <c r="CZ172" s="71">
        <v>10</v>
      </c>
      <c r="DA172" s="71">
        <v>10</v>
      </c>
      <c r="DB172" s="71">
        <v>20</v>
      </c>
      <c r="DC172" s="71">
        <v>15</v>
      </c>
      <c r="DD172" s="71">
        <v>18</v>
      </c>
      <c r="DE172" s="71">
        <v>13</v>
      </c>
      <c r="DF172" s="71">
        <v>24</v>
      </c>
      <c r="DG172" s="71">
        <v>17</v>
      </c>
      <c r="DH172" s="71">
        <v>12</v>
      </c>
      <c r="DI172" s="71">
        <v>15</v>
      </c>
      <c r="DJ172" s="71">
        <v>24</v>
      </c>
      <c r="DK172" s="71">
        <v>12</v>
      </c>
      <c r="DL172" s="71">
        <v>23</v>
      </c>
      <c r="DM172" s="71">
        <v>18</v>
      </c>
      <c r="DN172" s="71">
        <v>10</v>
      </c>
      <c r="DO172" s="71">
        <v>14</v>
      </c>
      <c r="DP172" s="71">
        <v>17</v>
      </c>
      <c r="DQ172" s="71">
        <v>9</v>
      </c>
      <c r="DR172" s="71">
        <v>13</v>
      </c>
      <c r="DS172" s="71">
        <v>11</v>
      </c>
      <c r="DT172" s="144">
        <f>(2.71828^(-492.8857+59.0795*K172+7.224*L172))/(1+(2.71828^(-492.8857+59.0795*K172+7.224*L172)))</f>
        <v>2.6883253166261026E-36</v>
      </c>
      <c r="DU172" s="40">
        <f>COUNTIF($M172,"=13")+COUNTIF($N172,"=21")+COUNTIF($O172,"=14")+COUNTIF($P172,"=11")+COUNTIF($Q172,"=11")+COUNTIF($R172,"=14")+COUNTIF($S172,"=12")+COUNTIF($T172,"=12")+COUNTIF($U172,"=12")+COUNTIF($V172,"=13")+COUNTIF($W172,"=13")+COUNTIF($X172,"=16")</f>
        <v>8</v>
      </c>
      <c r="DV172" s="40">
        <f>COUNTIF($Y172,"=17")+COUNTIF($Z172,"=9")+COUNTIF($AA172,"=9")+COUNTIF($AB172,"=11")+COUNTIF($AC172,"=11")+COUNTIF($AD172,"=25")+COUNTIF($AE172,"=15")+COUNTIF($AF172,"=19")+COUNTIF($AG172,"=30")+COUNTIF($AH172,"=15")+COUNTIF($AI172,"=15")+COUNTIF($AJ172,"=16")+COUNTIF($AK172,"=17")</f>
        <v>9</v>
      </c>
      <c r="DW172" s="40">
        <f>COUNTIF($AL172,"=11")+COUNTIF($AM172,"=11")+COUNTIF($AN172,"=22")+COUNTIF($AO172,"=23")+COUNTIF($AP172,"=17")+COUNTIF($AQ172,"=14")+COUNTIF($AR172,"=19")+COUNTIF($AS172,"=17")+COUNTIF($AV172,"=12")+COUNTIF($AW172,"=12")</f>
        <v>5</v>
      </c>
      <c r="DX172" s="40">
        <f>COUNTIF($AX172,"=11")+COUNTIF($AY172,"=9")+COUNTIF($AZ172,"=15")+COUNTIF($BA172,"=16")+COUNTIF($BB172,"=8")+COUNTIF($BC172,"=10")+COUNTIF($BD172,"=10")+COUNTIF($BE172,"=8")+COUNTIF($BF172,"=10")+COUNTIF($BG172,"=10")</f>
        <v>10</v>
      </c>
      <c r="DY172" s="40">
        <f>COUNTIF($BH172,"=12")+COUNTIF($BI172,"=23")+COUNTIF($BJ172,"=23")+COUNTIF($BK172,"=15")+COUNTIF($BL172,"=10")+COUNTIF($BM172,"=12")+COUNTIF($BN172,"=12")+COUNTIF($BO172,"=16")+COUNTIF($BP172,"=8")+COUNTIF($BQ172,"=12")+COUNTIF($BR172,"=22")+COUNTIF($BS172,"=20")+COUNTIF($BT172,"=13")</f>
        <v>11</v>
      </c>
      <c r="DZ172" s="40">
        <f>COUNTIF($BU172,"=12")+COUNTIF($BV172,"=11")+COUNTIF($BW172,"=13")+COUNTIF($BX172,"=10")+COUNTIF($BY172,"=11")+COUNTIF($BZ172,"=12")+COUNTIF($CA172,"=12")</f>
        <v>6</v>
      </c>
      <c r="EA172" s="2" t="s">
        <v>80</v>
      </c>
      <c r="EB172" s="20" t="s">
        <v>669</v>
      </c>
    </row>
    <row r="173" spans="1:134" s="51" customFormat="1" x14ac:dyDescent="0.25">
      <c r="A173" s="20">
        <v>242539</v>
      </c>
      <c r="B173" s="72" t="s">
        <v>161</v>
      </c>
      <c r="C173" s="2" t="s">
        <v>687</v>
      </c>
      <c r="D173" s="116" t="s">
        <v>732</v>
      </c>
      <c r="E173" s="2" t="s">
        <v>5</v>
      </c>
      <c r="F173" s="2" t="s">
        <v>91</v>
      </c>
      <c r="G173" s="98">
        <v>43739</v>
      </c>
      <c r="H173" s="53">
        <v>0</v>
      </c>
      <c r="I173" s="2" t="s">
        <v>285</v>
      </c>
      <c r="J173" s="2" t="s">
        <v>284</v>
      </c>
      <c r="K173" s="123">
        <f>+COUNTIF($N173,"&lt;=21")+COUNTIF($AA173,"&lt;=9")+COUNTIF($AJ173,"&lt;=16")+COUNTIF($AN173,"&gt;=22")+COUNTIF($AP173,"&gt;=17")+COUNTIF($AQ173,"&lt;=14")+COUNTIF($AR173,"&gt;=19")+COUNTIF($BK173,"&lt;=15")+COUNTIF($BO173,"&gt;=16")+COUNTIF($BX173,"&lt;=10")</f>
        <v>5</v>
      </c>
      <c r="L173" s="124">
        <f>65-(+DU173+DV173+DW173+DX173+DY173+DZ173)</f>
        <v>16</v>
      </c>
      <c r="M173" s="54">
        <v>13</v>
      </c>
      <c r="N173" s="54">
        <v>23</v>
      </c>
      <c r="O173" s="54">
        <v>14</v>
      </c>
      <c r="P173" s="54">
        <v>11</v>
      </c>
      <c r="Q173" s="114">
        <v>12</v>
      </c>
      <c r="R173" s="114">
        <v>14</v>
      </c>
      <c r="S173" s="54">
        <v>12</v>
      </c>
      <c r="T173" s="54">
        <v>12</v>
      </c>
      <c r="U173" s="54">
        <v>12</v>
      </c>
      <c r="V173" s="54">
        <v>13</v>
      </c>
      <c r="W173" s="54">
        <v>13</v>
      </c>
      <c r="X173" s="54">
        <v>16</v>
      </c>
      <c r="Y173" s="54">
        <v>18</v>
      </c>
      <c r="Z173" s="114">
        <v>9</v>
      </c>
      <c r="AA173" s="114">
        <v>10</v>
      </c>
      <c r="AB173" s="54">
        <v>11</v>
      </c>
      <c r="AC173" s="54">
        <v>11</v>
      </c>
      <c r="AD173" s="54">
        <v>24</v>
      </c>
      <c r="AE173" s="54">
        <v>15</v>
      </c>
      <c r="AF173" s="54">
        <v>19</v>
      </c>
      <c r="AG173" s="54">
        <v>29</v>
      </c>
      <c r="AH173" s="114">
        <v>15</v>
      </c>
      <c r="AI173" s="114">
        <v>16</v>
      </c>
      <c r="AJ173" s="114">
        <v>16</v>
      </c>
      <c r="AK173" s="114">
        <v>18</v>
      </c>
      <c r="AL173" s="54">
        <v>11</v>
      </c>
      <c r="AM173" s="54">
        <v>10</v>
      </c>
      <c r="AN173" s="114">
        <v>19</v>
      </c>
      <c r="AO173" s="114">
        <v>23</v>
      </c>
      <c r="AP173" s="54">
        <v>18</v>
      </c>
      <c r="AQ173" s="54">
        <v>14</v>
      </c>
      <c r="AR173" s="54">
        <v>19</v>
      </c>
      <c r="AS173" s="54">
        <v>17</v>
      </c>
      <c r="AT173" s="114">
        <v>37</v>
      </c>
      <c r="AU173" s="114">
        <v>39</v>
      </c>
      <c r="AV173" s="54">
        <v>13</v>
      </c>
      <c r="AW173" s="54">
        <v>12</v>
      </c>
      <c r="AX173" s="54">
        <v>11</v>
      </c>
      <c r="AY173" s="54">
        <v>9</v>
      </c>
      <c r="AZ173" s="114">
        <v>15</v>
      </c>
      <c r="BA173" s="114">
        <v>16</v>
      </c>
      <c r="BB173" s="54">
        <v>8</v>
      </c>
      <c r="BC173" s="54">
        <v>10</v>
      </c>
      <c r="BD173" s="54">
        <v>10</v>
      </c>
      <c r="BE173" s="54">
        <v>8</v>
      </c>
      <c r="BF173" s="54">
        <v>10</v>
      </c>
      <c r="BG173" s="54">
        <v>10</v>
      </c>
      <c r="BH173" s="54">
        <v>12</v>
      </c>
      <c r="BI173" s="114">
        <v>23</v>
      </c>
      <c r="BJ173" s="114">
        <v>23</v>
      </c>
      <c r="BK173" s="54">
        <v>16</v>
      </c>
      <c r="BL173" s="54">
        <v>10</v>
      </c>
      <c r="BM173" s="54">
        <v>12</v>
      </c>
      <c r="BN173" s="54">
        <v>12</v>
      </c>
      <c r="BO173" s="54">
        <v>17</v>
      </c>
      <c r="BP173" s="54">
        <v>8</v>
      </c>
      <c r="BQ173" s="54">
        <v>12</v>
      </c>
      <c r="BR173" s="54">
        <v>22</v>
      </c>
      <c r="BS173" s="54">
        <v>20</v>
      </c>
      <c r="BT173" s="54">
        <v>13</v>
      </c>
      <c r="BU173" s="54">
        <v>12</v>
      </c>
      <c r="BV173" s="54">
        <v>11</v>
      </c>
      <c r="BW173" s="54">
        <v>13</v>
      </c>
      <c r="BX173" s="54">
        <v>11</v>
      </c>
      <c r="BY173" s="54">
        <v>11</v>
      </c>
      <c r="BZ173" s="54">
        <v>13</v>
      </c>
      <c r="CA173" s="54">
        <v>12</v>
      </c>
      <c r="CB173" s="62">
        <v>36</v>
      </c>
      <c r="CC173" s="62">
        <v>15</v>
      </c>
      <c r="CD173" s="62">
        <v>9</v>
      </c>
      <c r="CE173" s="62">
        <v>16</v>
      </c>
      <c r="CF173" s="62">
        <v>12</v>
      </c>
      <c r="CG173" s="62">
        <v>26</v>
      </c>
      <c r="CH173" s="62">
        <v>26</v>
      </c>
      <c r="CI173" s="62">
        <v>19</v>
      </c>
      <c r="CJ173" s="62">
        <v>12</v>
      </c>
      <c r="CK173" s="62">
        <v>11</v>
      </c>
      <c r="CL173" s="62">
        <v>13</v>
      </c>
      <c r="CM173" s="62">
        <v>12</v>
      </c>
      <c r="CN173" s="62">
        <v>10</v>
      </c>
      <c r="CO173" s="62">
        <v>9</v>
      </c>
      <c r="CP173" s="62">
        <v>12</v>
      </c>
      <c r="CQ173" s="62">
        <v>12</v>
      </c>
      <c r="CR173" s="62">
        <v>10</v>
      </c>
      <c r="CS173" s="62">
        <v>11</v>
      </c>
      <c r="CT173" s="62">
        <v>11</v>
      </c>
      <c r="CU173" s="62">
        <v>30</v>
      </c>
      <c r="CV173" s="62">
        <v>13</v>
      </c>
      <c r="CW173" s="62">
        <v>13</v>
      </c>
      <c r="CX173" s="62">
        <v>24</v>
      </c>
      <c r="CY173" s="62">
        <v>13</v>
      </c>
      <c r="CZ173" s="62">
        <v>10</v>
      </c>
      <c r="DA173" s="62">
        <v>10</v>
      </c>
      <c r="DB173" s="62">
        <v>20</v>
      </c>
      <c r="DC173" s="62">
        <v>15</v>
      </c>
      <c r="DD173" s="62">
        <v>19</v>
      </c>
      <c r="DE173" s="62">
        <v>13</v>
      </c>
      <c r="DF173" s="62">
        <v>24</v>
      </c>
      <c r="DG173" s="62">
        <v>18</v>
      </c>
      <c r="DH173" s="62">
        <v>12</v>
      </c>
      <c r="DI173" s="62">
        <v>15</v>
      </c>
      <c r="DJ173" s="62">
        <v>24</v>
      </c>
      <c r="DK173" s="62">
        <v>12</v>
      </c>
      <c r="DL173" s="62">
        <v>24</v>
      </c>
      <c r="DM173" s="62">
        <v>18</v>
      </c>
      <c r="DN173" s="62">
        <v>10</v>
      </c>
      <c r="DO173" s="62">
        <v>14</v>
      </c>
      <c r="DP173" s="62">
        <v>18</v>
      </c>
      <c r="DQ173" s="62">
        <v>9</v>
      </c>
      <c r="DR173" s="62">
        <v>12</v>
      </c>
      <c r="DS173" s="62">
        <v>11</v>
      </c>
      <c r="DT173" s="144">
        <f>(2.71828^(-492.8857+59.0795*K173+7.224*L173))/(1+(2.71828^(-492.8857+59.0795*K173+7.224*L173)))</f>
        <v>2.6883253166261026E-36</v>
      </c>
      <c r="DU173" s="40">
        <f>COUNTIF($M173,"=13")+COUNTIF($N173,"=21")+COUNTIF($O173,"=14")+COUNTIF($P173,"=11")+COUNTIF($Q173,"=11")+COUNTIF($R173,"=14")+COUNTIF($S173,"=12")+COUNTIF($T173,"=12")+COUNTIF($U173,"=12")+COUNTIF($V173,"=13")+COUNTIF($W173,"=13")+COUNTIF($X173,"=16")</f>
        <v>10</v>
      </c>
      <c r="DV173" s="40">
        <f>COUNTIF($Y173,"=17")+COUNTIF($Z173,"=9")+COUNTIF($AA173,"=9")+COUNTIF($AB173,"=11")+COUNTIF($AC173,"=11")+COUNTIF($AD173,"=25")+COUNTIF($AE173,"=15")+COUNTIF($AF173,"=19")+COUNTIF($AG173,"=30")+COUNTIF($AH173,"=15")+COUNTIF($AI173,"=15")+COUNTIF($AJ173,"=16")+COUNTIF($AK173,"=17")</f>
        <v>7</v>
      </c>
      <c r="DW173" s="40">
        <f>COUNTIF($AL173,"=11")+COUNTIF($AM173,"=11")+COUNTIF($AN173,"=22")+COUNTIF($AO173,"=23")+COUNTIF($AP173,"=17")+COUNTIF($AQ173,"=14")+COUNTIF($AR173,"=19")+COUNTIF($AS173,"=17")+COUNTIF($AV173,"=12")+COUNTIF($AW173,"=12")</f>
        <v>6</v>
      </c>
      <c r="DX173" s="40">
        <f>COUNTIF($AX173,"=11")+COUNTIF($AY173,"=9")+COUNTIF($AZ173,"=15")+COUNTIF($BA173,"=16")+COUNTIF($BB173,"=8")+COUNTIF($BC173,"=10")+COUNTIF($BD173,"=10")+COUNTIF($BE173,"=8")+COUNTIF($BF173,"=10")+COUNTIF($BG173,"=10")</f>
        <v>10</v>
      </c>
      <c r="DY173" s="40">
        <f>COUNTIF($BH173,"=12")+COUNTIF($BI173,"=23")+COUNTIF($BJ173,"=23")+COUNTIF($BK173,"=15")+COUNTIF($BL173,"=10")+COUNTIF($BM173,"=12")+COUNTIF($BN173,"=12")+COUNTIF($BO173,"=16")+COUNTIF($BP173,"=8")+COUNTIF($BQ173,"=12")+COUNTIF($BR173,"=22")+COUNTIF($BS173,"=20")+COUNTIF($BT173,"=13")</f>
        <v>11</v>
      </c>
      <c r="DZ173" s="40">
        <f>COUNTIF($BU173,"=12")+COUNTIF($BV173,"=11")+COUNTIF($BW173,"=13")+COUNTIF($BX173,"=10")+COUNTIF($BY173,"=11")+COUNTIF($BZ173,"=12")+COUNTIF($CA173,"=12")</f>
        <v>5</v>
      </c>
      <c r="EA173" s="2" t="s">
        <v>0</v>
      </c>
      <c r="EB173" s="2" t="s">
        <v>688</v>
      </c>
    </row>
    <row r="174" spans="1:134" s="51" customFormat="1" x14ac:dyDescent="0.25">
      <c r="A174" s="20">
        <v>299781</v>
      </c>
      <c r="B174" s="52" t="s">
        <v>204</v>
      </c>
      <c r="C174" s="2" t="s">
        <v>691</v>
      </c>
      <c r="D174" s="116" t="s">
        <v>36</v>
      </c>
      <c r="E174" s="2" t="s">
        <v>111</v>
      </c>
      <c r="F174" s="2" t="s">
        <v>131</v>
      </c>
      <c r="G174" s="98">
        <v>43739</v>
      </c>
      <c r="H174" s="53">
        <v>0</v>
      </c>
      <c r="I174" s="2" t="s">
        <v>285</v>
      </c>
      <c r="J174" s="2" t="s">
        <v>284</v>
      </c>
      <c r="K174" s="123">
        <f>+COUNTIF($N174,"&lt;=21")+COUNTIF($AA174,"&lt;=9")+COUNTIF($AJ174,"&lt;=16")+COUNTIF($AN174,"&gt;=22")+COUNTIF($AP174,"&gt;=17")+COUNTIF($AQ174,"&lt;=14")+COUNTIF($AR174,"&gt;=19")+COUNTIF($BK174,"&lt;=15")+COUNTIF($BO174,"&gt;=16")+COUNTIF($BX174,"&lt;=10")</f>
        <v>5</v>
      </c>
      <c r="L174" s="124">
        <f>65-(+DU174+DV174+DW174+DX174+DY174+DZ174)</f>
        <v>16</v>
      </c>
      <c r="M174" s="113">
        <v>13</v>
      </c>
      <c r="N174" s="113">
        <v>24</v>
      </c>
      <c r="O174" s="113">
        <v>14</v>
      </c>
      <c r="P174" s="113">
        <v>10</v>
      </c>
      <c r="Q174" s="114">
        <v>11</v>
      </c>
      <c r="R174" s="114">
        <v>13</v>
      </c>
      <c r="S174" s="113">
        <v>12</v>
      </c>
      <c r="T174" s="113">
        <v>12</v>
      </c>
      <c r="U174" s="113">
        <v>12</v>
      </c>
      <c r="V174" s="113">
        <v>13</v>
      </c>
      <c r="W174" s="113">
        <v>13</v>
      </c>
      <c r="X174" s="113">
        <v>16</v>
      </c>
      <c r="Y174" s="113">
        <v>17</v>
      </c>
      <c r="Z174" s="114">
        <v>9</v>
      </c>
      <c r="AA174" s="114">
        <v>10</v>
      </c>
      <c r="AB174" s="113">
        <v>11</v>
      </c>
      <c r="AC174" s="113">
        <v>11</v>
      </c>
      <c r="AD174" s="113">
        <v>25</v>
      </c>
      <c r="AE174" s="113">
        <v>15</v>
      </c>
      <c r="AF174" s="113">
        <v>19</v>
      </c>
      <c r="AG174" s="113">
        <v>31</v>
      </c>
      <c r="AH174" s="114">
        <v>15</v>
      </c>
      <c r="AI174" s="114">
        <v>15</v>
      </c>
      <c r="AJ174" s="114">
        <v>16</v>
      </c>
      <c r="AK174" s="114">
        <v>19</v>
      </c>
      <c r="AL174" s="113">
        <v>10</v>
      </c>
      <c r="AM174" s="113">
        <v>11</v>
      </c>
      <c r="AN174" s="114">
        <v>19</v>
      </c>
      <c r="AO174" s="114">
        <v>23</v>
      </c>
      <c r="AP174" s="113">
        <v>17</v>
      </c>
      <c r="AQ174" s="113">
        <v>14</v>
      </c>
      <c r="AR174" s="113">
        <v>17</v>
      </c>
      <c r="AS174" s="113">
        <v>16</v>
      </c>
      <c r="AT174" s="114">
        <v>39</v>
      </c>
      <c r="AU174" s="114">
        <v>39</v>
      </c>
      <c r="AV174" s="113">
        <v>12</v>
      </c>
      <c r="AW174" s="113">
        <v>12</v>
      </c>
      <c r="AX174" s="113">
        <v>11</v>
      </c>
      <c r="AY174" s="113">
        <v>9</v>
      </c>
      <c r="AZ174" s="114">
        <v>15</v>
      </c>
      <c r="BA174" s="114">
        <v>16</v>
      </c>
      <c r="BB174" s="113">
        <v>8</v>
      </c>
      <c r="BC174" s="113">
        <v>10</v>
      </c>
      <c r="BD174" s="113">
        <v>10</v>
      </c>
      <c r="BE174" s="113">
        <v>8</v>
      </c>
      <c r="BF174" s="113">
        <v>10</v>
      </c>
      <c r="BG174" s="113">
        <v>11</v>
      </c>
      <c r="BH174" s="113">
        <v>0</v>
      </c>
      <c r="BI174" s="114">
        <v>23</v>
      </c>
      <c r="BJ174" s="114">
        <v>23</v>
      </c>
      <c r="BK174" s="113">
        <v>15</v>
      </c>
      <c r="BL174" s="113">
        <v>10</v>
      </c>
      <c r="BM174" s="113">
        <v>12</v>
      </c>
      <c r="BN174" s="113">
        <v>12</v>
      </c>
      <c r="BO174" s="113">
        <v>17</v>
      </c>
      <c r="BP174" s="113">
        <v>8</v>
      </c>
      <c r="BQ174" s="113">
        <v>12</v>
      </c>
      <c r="BR174" s="113">
        <v>22</v>
      </c>
      <c r="BS174" s="113">
        <v>20</v>
      </c>
      <c r="BT174" s="113">
        <v>13</v>
      </c>
      <c r="BU174" s="113">
        <v>12</v>
      </c>
      <c r="BV174" s="113">
        <v>11</v>
      </c>
      <c r="BW174" s="113">
        <v>13</v>
      </c>
      <c r="BX174" s="113">
        <v>11</v>
      </c>
      <c r="BY174" s="113">
        <v>11</v>
      </c>
      <c r="BZ174" s="113">
        <v>13</v>
      </c>
      <c r="CA174" s="113">
        <v>13</v>
      </c>
      <c r="CB174" s="71">
        <v>35</v>
      </c>
      <c r="CC174" s="71">
        <v>15</v>
      </c>
      <c r="CD174" s="71">
        <v>9</v>
      </c>
      <c r="CE174" s="71">
        <v>14</v>
      </c>
      <c r="CF174" s="71">
        <v>12</v>
      </c>
      <c r="CG174" s="71">
        <v>29</v>
      </c>
      <c r="CH174" s="71">
        <v>26</v>
      </c>
      <c r="CI174" s="71">
        <v>19</v>
      </c>
      <c r="CJ174" s="71">
        <v>12</v>
      </c>
      <c r="CK174" s="71">
        <v>11</v>
      </c>
      <c r="CL174" s="71">
        <v>13</v>
      </c>
      <c r="CM174" s="71">
        <v>12</v>
      </c>
      <c r="CN174" s="71">
        <v>10</v>
      </c>
      <c r="CO174" s="71">
        <v>9</v>
      </c>
      <c r="CP174" s="71">
        <v>12</v>
      </c>
      <c r="CQ174" s="71">
        <v>12</v>
      </c>
      <c r="CR174" s="71">
        <v>10</v>
      </c>
      <c r="CS174" s="71">
        <v>11</v>
      </c>
      <c r="CT174" s="71">
        <v>11</v>
      </c>
      <c r="CU174" s="71">
        <v>31</v>
      </c>
      <c r="CV174" s="71">
        <v>12</v>
      </c>
      <c r="CW174" s="71">
        <v>12</v>
      </c>
      <c r="CX174" s="71">
        <v>24</v>
      </c>
      <c r="CY174" s="71">
        <v>12</v>
      </c>
      <c r="CZ174" s="71">
        <v>10</v>
      </c>
      <c r="DA174" s="71">
        <v>10</v>
      </c>
      <c r="DB174" s="71">
        <v>23</v>
      </c>
      <c r="DC174" s="71">
        <v>15</v>
      </c>
      <c r="DD174" s="71">
        <v>18</v>
      </c>
      <c r="DE174" s="71">
        <v>13</v>
      </c>
      <c r="DF174" s="71">
        <v>23</v>
      </c>
      <c r="DG174" s="71">
        <v>17</v>
      </c>
      <c r="DH174" s="71">
        <v>12</v>
      </c>
      <c r="DI174" s="71">
        <v>16</v>
      </c>
      <c r="DJ174" s="71">
        <v>24</v>
      </c>
      <c r="DK174" s="71">
        <v>12</v>
      </c>
      <c r="DL174" s="71">
        <v>23</v>
      </c>
      <c r="DM174" s="71">
        <v>19</v>
      </c>
      <c r="DN174" s="71">
        <v>10</v>
      </c>
      <c r="DO174" s="71">
        <v>14</v>
      </c>
      <c r="DP174" s="71">
        <v>18</v>
      </c>
      <c r="DQ174" s="71">
        <v>9</v>
      </c>
      <c r="DR174" s="71">
        <v>11</v>
      </c>
      <c r="DS174" s="71">
        <v>11</v>
      </c>
      <c r="DT174" s="144">
        <f>(2.71828^(-492.8857+59.0795*K174+7.224*L174))/(1+(2.71828^(-492.8857+59.0795*K174+7.224*L174)))</f>
        <v>2.6883253166261026E-36</v>
      </c>
      <c r="DU174" s="40">
        <f>COUNTIF($M174,"=13")+COUNTIF($N174,"=21")+COUNTIF($O174,"=14")+COUNTIF($P174,"=11")+COUNTIF($Q174,"=11")+COUNTIF($R174,"=14")+COUNTIF($S174,"=12")+COUNTIF($T174,"=12")+COUNTIF($U174,"=12")+COUNTIF($V174,"=13")+COUNTIF($W174,"=13")+COUNTIF($X174,"=16")</f>
        <v>9</v>
      </c>
      <c r="DV174" s="40">
        <f>COUNTIF($Y174,"=17")+COUNTIF($Z174,"=9")+COUNTIF($AA174,"=9")+COUNTIF($AB174,"=11")+COUNTIF($AC174,"=11")+COUNTIF($AD174,"=25")+COUNTIF($AE174,"=15")+COUNTIF($AF174,"=19")+COUNTIF($AG174,"=30")+COUNTIF($AH174,"=15")+COUNTIF($AI174,"=15")+COUNTIF($AJ174,"=16")+COUNTIF($AK174,"=17")</f>
        <v>10</v>
      </c>
      <c r="DW174" s="40">
        <f>COUNTIF($AL174,"=11")+COUNTIF($AM174,"=11")+COUNTIF($AN174,"=22")+COUNTIF($AO174,"=23")+COUNTIF($AP174,"=17")+COUNTIF($AQ174,"=14")+COUNTIF($AR174,"=19")+COUNTIF($AS174,"=17")+COUNTIF($AV174,"=12")+COUNTIF($AW174,"=12")</f>
        <v>6</v>
      </c>
      <c r="DX174" s="40">
        <f>COUNTIF($AX174,"=11")+COUNTIF($AY174,"=9")+COUNTIF($AZ174,"=15")+COUNTIF($BA174,"=16")+COUNTIF($BB174,"=8")+COUNTIF($BC174,"=10")+COUNTIF($BD174,"=10")+COUNTIF($BE174,"=8")+COUNTIF($BF174,"=10")+COUNTIF($BG174,"=10")</f>
        <v>9</v>
      </c>
      <c r="DY174" s="40">
        <f>COUNTIF($BH174,"=12")+COUNTIF($BI174,"=23")+COUNTIF($BJ174,"=23")+COUNTIF($BK174,"=15")+COUNTIF($BL174,"=10")+COUNTIF($BM174,"=12")+COUNTIF($BN174,"=12")+COUNTIF($BO174,"=16")+COUNTIF($BP174,"=8")+COUNTIF($BQ174,"=12")+COUNTIF($BR174,"=22")+COUNTIF($BS174,"=20")+COUNTIF($BT174,"=13")</f>
        <v>11</v>
      </c>
      <c r="DZ174" s="40">
        <f>COUNTIF($BU174,"=12")+COUNTIF($BV174,"=11")+COUNTIF($BW174,"=13")+COUNTIF($BX174,"=10")+COUNTIF($BY174,"=11")+COUNTIF($BZ174,"=12")+COUNTIF($CA174,"=12")</f>
        <v>4</v>
      </c>
      <c r="EA174" s="2" t="s">
        <v>0</v>
      </c>
      <c r="EB174" s="2" t="s">
        <v>692</v>
      </c>
    </row>
    <row r="175" spans="1:134" s="51" customFormat="1" x14ac:dyDescent="0.25">
      <c r="A175" s="20">
        <v>323421</v>
      </c>
      <c r="B175" s="52" t="s">
        <v>74</v>
      </c>
      <c r="C175" s="20" t="s">
        <v>550</v>
      </c>
      <c r="D175" s="116" t="s">
        <v>60</v>
      </c>
      <c r="E175" s="20" t="s">
        <v>12</v>
      </c>
      <c r="F175" s="2" t="s">
        <v>134</v>
      </c>
      <c r="G175" s="98">
        <v>43739</v>
      </c>
      <c r="H175" s="53">
        <v>0</v>
      </c>
      <c r="I175" s="20" t="s">
        <v>286</v>
      </c>
      <c r="J175" s="20" t="s">
        <v>284</v>
      </c>
      <c r="K175" s="123">
        <f>+COUNTIF($N175,"&lt;=21")+COUNTIF($AA175,"&lt;=9")+COUNTIF($AJ175,"&lt;=16")+COUNTIF($AN175,"&gt;=22")+COUNTIF($AP175,"&gt;=17")+COUNTIF($AQ175,"&lt;=14")+COUNTIF($AR175,"&gt;=19")+COUNTIF($BK175,"&lt;=15")+COUNTIF($BO175,"&gt;=16")+COUNTIF($BX175,"&lt;=10")</f>
        <v>5</v>
      </c>
      <c r="L175" s="124">
        <f>65-(+DU175+DV175+DW175+DX175+DY175+DZ175)</f>
        <v>16</v>
      </c>
      <c r="M175" s="113">
        <v>13</v>
      </c>
      <c r="N175" s="113">
        <v>26</v>
      </c>
      <c r="O175" s="113">
        <v>14</v>
      </c>
      <c r="P175" s="113">
        <v>11</v>
      </c>
      <c r="Q175" s="114">
        <v>11</v>
      </c>
      <c r="R175" s="114">
        <v>13</v>
      </c>
      <c r="S175" s="113">
        <v>12</v>
      </c>
      <c r="T175" s="113">
        <v>12</v>
      </c>
      <c r="U175" s="113">
        <v>12</v>
      </c>
      <c r="V175" s="113">
        <v>13</v>
      </c>
      <c r="W175" s="113">
        <v>14</v>
      </c>
      <c r="X175" s="113">
        <v>16</v>
      </c>
      <c r="Y175" s="113">
        <v>17</v>
      </c>
      <c r="Z175" s="114">
        <v>9</v>
      </c>
      <c r="AA175" s="114">
        <v>10</v>
      </c>
      <c r="AB175" s="113">
        <v>11</v>
      </c>
      <c r="AC175" s="113">
        <v>11</v>
      </c>
      <c r="AD175" s="113">
        <v>25</v>
      </c>
      <c r="AE175" s="113">
        <v>16</v>
      </c>
      <c r="AF175" s="113">
        <v>18</v>
      </c>
      <c r="AG175" s="113">
        <v>30</v>
      </c>
      <c r="AH175" s="114">
        <v>15</v>
      </c>
      <c r="AI175" s="114">
        <v>16</v>
      </c>
      <c r="AJ175" s="114">
        <v>16</v>
      </c>
      <c r="AK175" s="114">
        <v>17</v>
      </c>
      <c r="AL175" s="113">
        <v>11</v>
      </c>
      <c r="AM175" s="113">
        <v>10</v>
      </c>
      <c r="AN175" s="114">
        <v>23</v>
      </c>
      <c r="AO175" s="114">
        <v>23</v>
      </c>
      <c r="AP175" s="113">
        <v>17</v>
      </c>
      <c r="AQ175" s="113">
        <v>16</v>
      </c>
      <c r="AR175" s="113">
        <v>19</v>
      </c>
      <c r="AS175" s="113">
        <v>17</v>
      </c>
      <c r="AT175" s="114">
        <v>38</v>
      </c>
      <c r="AU175" s="114">
        <v>38</v>
      </c>
      <c r="AV175" s="113">
        <v>12</v>
      </c>
      <c r="AW175" s="113">
        <v>12</v>
      </c>
      <c r="AX175" s="113">
        <v>11</v>
      </c>
      <c r="AY175" s="113">
        <v>9</v>
      </c>
      <c r="AZ175" s="114">
        <v>15</v>
      </c>
      <c r="BA175" s="114">
        <v>16</v>
      </c>
      <c r="BB175" s="113">
        <v>8</v>
      </c>
      <c r="BC175" s="113">
        <v>10</v>
      </c>
      <c r="BD175" s="113">
        <v>10</v>
      </c>
      <c r="BE175" s="113">
        <v>8</v>
      </c>
      <c r="BF175" s="113">
        <v>10</v>
      </c>
      <c r="BG175" s="113">
        <v>11</v>
      </c>
      <c r="BH175" s="113">
        <v>12</v>
      </c>
      <c r="BI175" s="114">
        <v>21</v>
      </c>
      <c r="BJ175" s="114">
        <v>23</v>
      </c>
      <c r="BK175" s="113">
        <v>17</v>
      </c>
      <c r="BL175" s="113">
        <v>10</v>
      </c>
      <c r="BM175" s="113">
        <v>12</v>
      </c>
      <c r="BN175" s="113">
        <v>12</v>
      </c>
      <c r="BO175" s="113">
        <v>16</v>
      </c>
      <c r="BP175" s="113">
        <v>8</v>
      </c>
      <c r="BQ175" s="113">
        <v>13</v>
      </c>
      <c r="BR175" s="113">
        <v>25</v>
      </c>
      <c r="BS175" s="113">
        <v>20</v>
      </c>
      <c r="BT175" s="113">
        <v>13</v>
      </c>
      <c r="BU175" s="113">
        <v>12</v>
      </c>
      <c r="BV175" s="113">
        <v>11</v>
      </c>
      <c r="BW175" s="113">
        <v>13</v>
      </c>
      <c r="BX175" s="113">
        <v>11</v>
      </c>
      <c r="BY175" s="113">
        <v>11</v>
      </c>
      <c r="BZ175" s="113">
        <v>12</v>
      </c>
      <c r="CA175" s="113">
        <v>12</v>
      </c>
      <c r="CB175" s="71" t="s">
        <v>0</v>
      </c>
      <c r="CC175" s="71" t="s">
        <v>0</v>
      </c>
      <c r="CD175" s="71" t="s">
        <v>0</v>
      </c>
      <c r="CE175" s="71" t="s">
        <v>0</v>
      </c>
      <c r="CF175" s="71" t="s">
        <v>0</v>
      </c>
      <c r="CG175" s="71" t="s">
        <v>0</v>
      </c>
      <c r="CH175" s="71" t="s">
        <v>0</v>
      </c>
      <c r="CI175" s="71" t="s">
        <v>0</v>
      </c>
      <c r="CJ175" s="71" t="s">
        <v>0</v>
      </c>
      <c r="CK175" s="71" t="s">
        <v>0</v>
      </c>
      <c r="CL175" s="71" t="s">
        <v>0</v>
      </c>
      <c r="CM175" s="71" t="s">
        <v>0</v>
      </c>
      <c r="CN175" s="71" t="s">
        <v>0</v>
      </c>
      <c r="CO175" s="71" t="s">
        <v>0</v>
      </c>
      <c r="CP175" s="71" t="s">
        <v>0</v>
      </c>
      <c r="CQ175" s="71" t="s">
        <v>0</v>
      </c>
      <c r="CR175" s="71" t="s">
        <v>0</v>
      </c>
      <c r="CS175" s="71" t="s">
        <v>0</v>
      </c>
      <c r="CT175" s="71" t="s">
        <v>0</v>
      </c>
      <c r="CU175" s="71" t="s">
        <v>0</v>
      </c>
      <c r="CV175" s="71" t="s">
        <v>0</v>
      </c>
      <c r="CW175" s="71" t="s">
        <v>0</v>
      </c>
      <c r="CX175" s="71" t="s">
        <v>0</v>
      </c>
      <c r="CY175" s="71" t="s">
        <v>0</v>
      </c>
      <c r="CZ175" s="71" t="s">
        <v>0</v>
      </c>
      <c r="DA175" s="71" t="s">
        <v>0</v>
      </c>
      <c r="DB175" s="71" t="s">
        <v>0</v>
      </c>
      <c r="DC175" s="71" t="s">
        <v>0</v>
      </c>
      <c r="DD175" s="71" t="s">
        <v>0</v>
      </c>
      <c r="DE175" s="71" t="s">
        <v>0</v>
      </c>
      <c r="DF175" s="71" t="s">
        <v>0</v>
      </c>
      <c r="DG175" s="71" t="s">
        <v>0</v>
      </c>
      <c r="DH175" s="71" t="s">
        <v>0</v>
      </c>
      <c r="DI175" s="71" t="s">
        <v>0</v>
      </c>
      <c r="DJ175" s="71" t="s">
        <v>0</v>
      </c>
      <c r="DK175" s="71" t="s">
        <v>0</v>
      </c>
      <c r="DL175" s="71" t="s">
        <v>0</v>
      </c>
      <c r="DM175" s="71" t="s">
        <v>0</v>
      </c>
      <c r="DN175" s="71" t="s">
        <v>0</v>
      </c>
      <c r="DO175" s="71" t="s">
        <v>0</v>
      </c>
      <c r="DP175" s="71" t="s">
        <v>0</v>
      </c>
      <c r="DQ175" s="71" t="s">
        <v>0</v>
      </c>
      <c r="DR175" s="71" t="s">
        <v>0</v>
      </c>
      <c r="DS175" s="71" t="s">
        <v>0</v>
      </c>
      <c r="DT175" s="144">
        <f>(2.71828^(-492.8857+59.0795*K175+7.224*L175))/(1+(2.71828^(-492.8857+59.0795*K175+7.224*L175)))</f>
        <v>2.6883253166261026E-36</v>
      </c>
      <c r="DU175" s="40">
        <f>COUNTIF($M175,"=13")+COUNTIF($N175,"=21")+COUNTIF($O175,"=14")+COUNTIF($P175,"=11")+COUNTIF($Q175,"=11")+COUNTIF($R175,"=14")+COUNTIF($S175,"=12")+COUNTIF($T175,"=12")+COUNTIF($U175,"=12")+COUNTIF($V175,"=13")+COUNTIF($W175,"=13")+COUNTIF($X175,"=16")</f>
        <v>9</v>
      </c>
      <c r="DV175" s="40">
        <f>COUNTIF($Y175,"=17")+COUNTIF($Z175,"=9")+COUNTIF($AA175,"=9")+COUNTIF($AB175,"=11")+COUNTIF($AC175,"=11")+COUNTIF($AD175,"=25")+COUNTIF($AE175,"=15")+COUNTIF($AF175,"=19")+COUNTIF($AG175,"=30")+COUNTIF($AH175,"=15")+COUNTIF($AI175,"=15")+COUNTIF($AJ175,"=16")+COUNTIF($AK175,"=17")</f>
        <v>9</v>
      </c>
      <c r="DW175" s="40">
        <f>COUNTIF($AL175,"=11")+COUNTIF($AM175,"=11")+COUNTIF($AN175,"=22")+COUNTIF($AO175,"=23")+COUNTIF($AP175,"=17")+COUNTIF($AQ175,"=14")+COUNTIF($AR175,"=19")+COUNTIF($AS175,"=17")+COUNTIF($AV175,"=12")+COUNTIF($AW175,"=12")</f>
        <v>7</v>
      </c>
      <c r="DX175" s="40">
        <f>COUNTIF($AX175,"=11")+COUNTIF($AY175,"=9")+COUNTIF($AZ175,"=15")+COUNTIF($BA175,"=16")+COUNTIF($BB175,"=8")+COUNTIF($BC175,"=10")+COUNTIF($BD175,"=10")+COUNTIF($BE175,"=8")+COUNTIF($BF175,"=10")+COUNTIF($BG175,"=10")</f>
        <v>9</v>
      </c>
      <c r="DY175" s="40">
        <f>COUNTIF($BH175,"=12")+COUNTIF($BI175,"=23")+COUNTIF($BJ175,"=23")+COUNTIF($BK175,"=15")+COUNTIF($BL175,"=10")+COUNTIF($BM175,"=12")+COUNTIF($BN175,"=12")+COUNTIF($BO175,"=16")+COUNTIF($BP175,"=8")+COUNTIF($BQ175,"=12")+COUNTIF($BR175,"=22")+COUNTIF($BS175,"=20")+COUNTIF($BT175,"=13")</f>
        <v>9</v>
      </c>
      <c r="DZ175" s="40">
        <f>COUNTIF($BU175,"=12")+COUNTIF($BV175,"=11")+COUNTIF($BW175,"=13")+COUNTIF($BX175,"=10")+COUNTIF($BY175,"=11")+COUNTIF($BZ175,"=12")+COUNTIF($CA175,"=12")</f>
        <v>6</v>
      </c>
      <c r="EA175" s="2" t="s">
        <v>69</v>
      </c>
      <c r="EB175" s="20" t="s">
        <v>693</v>
      </c>
    </row>
    <row r="176" spans="1:134" s="51" customFormat="1" x14ac:dyDescent="0.25">
      <c r="A176" s="20">
        <v>377644</v>
      </c>
      <c r="B176" s="52" t="s">
        <v>243</v>
      </c>
      <c r="C176" s="20" t="s">
        <v>698</v>
      </c>
      <c r="D176" s="116" t="s">
        <v>182</v>
      </c>
      <c r="E176" s="20" t="s">
        <v>7</v>
      </c>
      <c r="F176" s="20" t="s">
        <v>234</v>
      </c>
      <c r="G176" s="98">
        <v>43739</v>
      </c>
      <c r="H176" s="53">
        <v>0</v>
      </c>
      <c r="I176" s="20" t="s">
        <v>286</v>
      </c>
      <c r="J176" s="20" t="s">
        <v>284</v>
      </c>
      <c r="K176" s="123">
        <f>+COUNTIF($N176,"&lt;=21")+COUNTIF($AA176,"&lt;=9")+COUNTIF($AJ176,"&lt;=16")+COUNTIF($AN176,"&gt;=22")+COUNTIF($AP176,"&gt;=17")+COUNTIF($AQ176,"&lt;=14")+COUNTIF($AR176,"&gt;=19")+COUNTIF($BK176,"&lt;=15")+COUNTIF($BO176,"&gt;=16")+COUNTIF($BX176,"&lt;=10")</f>
        <v>5</v>
      </c>
      <c r="L176" s="124">
        <f>65-(+DU176+DV176+DW176+DX176+DY176+DZ176)</f>
        <v>16</v>
      </c>
      <c r="M176" s="113">
        <v>12</v>
      </c>
      <c r="N176" s="113">
        <v>24</v>
      </c>
      <c r="O176" s="113">
        <v>14</v>
      </c>
      <c r="P176" s="113">
        <v>11</v>
      </c>
      <c r="Q176" s="114">
        <v>11</v>
      </c>
      <c r="R176" s="114">
        <v>14</v>
      </c>
      <c r="S176" s="113">
        <v>12</v>
      </c>
      <c r="T176" s="113">
        <v>12</v>
      </c>
      <c r="U176" s="113">
        <v>14</v>
      </c>
      <c r="V176" s="113">
        <v>13</v>
      </c>
      <c r="W176" s="113">
        <v>13</v>
      </c>
      <c r="X176" s="113">
        <v>16</v>
      </c>
      <c r="Y176" s="113">
        <v>16</v>
      </c>
      <c r="Z176" s="114">
        <v>9</v>
      </c>
      <c r="AA176" s="114">
        <v>10</v>
      </c>
      <c r="AB176" s="113">
        <v>11</v>
      </c>
      <c r="AC176" s="113">
        <v>11</v>
      </c>
      <c r="AD176" s="113">
        <v>25</v>
      </c>
      <c r="AE176" s="113">
        <v>15</v>
      </c>
      <c r="AF176" s="113">
        <v>19</v>
      </c>
      <c r="AG176" s="113">
        <v>29</v>
      </c>
      <c r="AH176" s="114">
        <v>14</v>
      </c>
      <c r="AI176" s="114">
        <v>15</v>
      </c>
      <c r="AJ176" s="114">
        <v>16</v>
      </c>
      <c r="AK176" s="114">
        <v>17</v>
      </c>
      <c r="AL176" s="113">
        <v>11</v>
      </c>
      <c r="AM176" s="113">
        <v>12</v>
      </c>
      <c r="AN176" s="114">
        <v>22</v>
      </c>
      <c r="AO176" s="114">
        <v>23</v>
      </c>
      <c r="AP176" s="113">
        <v>15</v>
      </c>
      <c r="AQ176" s="113">
        <v>16</v>
      </c>
      <c r="AR176" s="113">
        <v>19</v>
      </c>
      <c r="AS176" s="113">
        <v>16</v>
      </c>
      <c r="AT176" s="114">
        <v>36</v>
      </c>
      <c r="AU176" s="114">
        <v>36</v>
      </c>
      <c r="AV176" s="113">
        <v>12</v>
      </c>
      <c r="AW176" s="113">
        <v>12</v>
      </c>
      <c r="AX176" s="113">
        <v>11</v>
      </c>
      <c r="AY176" s="113">
        <v>10</v>
      </c>
      <c r="AZ176" s="114">
        <v>15</v>
      </c>
      <c r="BA176" s="114">
        <v>16</v>
      </c>
      <c r="BB176" s="113">
        <v>8</v>
      </c>
      <c r="BC176" s="113">
        <v>10</v>
      </c>
      <c r="BD176" s="113">
        <v>9</v>
      </c>
      <c r="BE176" s="113">
        <v>8</v>
      </c>
      <c r="BF176" s="113">
        <v>10</v>
      </c>
      <c r="BG176" s="113">
        <v>12</v>
      </c>
      <c r="BH176" s="113">
        <v>12</v>
      </c>
      <c r="BI176" s="114">
        <v>23</v>
      </c>
      <c r="BJ176" s="114">
        <v>23</v>
      </c>
      <c r="BK176" s="113">
        <v>16</v>
      </c>
      <c r="BL176" s="113">
        <v>10</v>
      </c>
      <c r="BM176" s="113">
        <v>12</v>
      </c>
      <c r="BN176" s="113">
        <v>12</v>
      </c>
      <c r="BO176" s="113">
        <v>16</v>
      </c>
      <c r="BP176" s="113">
        <v>8</v>
      </c>
      <c r="BQ176" s="113">
        <v>12</v>
      </c>
      <c r="BR176" s="113">
        <v>22</v>
      </c>
      <c r="BS176" s="113">
        <v>20</v>
      </c>
      <c r="BT176" s="113">
        <v>14</v>
      </c>
      <c r="BU176" s="113">
        <v>12</v>
      </c>
      <c r="BV176" s="113">
        <v>11</v>
      </c>
      <c r="BW176" s="113">
        <v>13</v>
      </c>
      <c r="BX176" s="113">
        <v>10</v>
      </c>
      <c r="BY176" s="113">
        <v>11</v>
      </c>
      <c r="BZ176" s="113">
        <v>12</v>
      </c>
      <c r="CA176" s="113">
        <v>12</v>
      </c>
      <c r="CB176" s="71" t="s">
        <v>0</v>
      </c>
      <c r="CC176" s="71" t="s">
        <v>0</v>
      </c>
      <c r="CD176" s="71" t="s">
        <v>0</v>
      </c>
      <c r="CE176" s="71" t="s">
        <v>0</v>
      </c>
      <c r="CF176" s="71" t="s">
        <v>0</v>
      </c>
      <c r="CG176" s="71" t="s">
        <v>0</v>
      </c>
      <c r="CH176" s="71" t="s">
        <v>0</v>
      </c>
      <c r="CI176" s="71" t="s">
        <v>0</v>
      </c>
      <c r="CJ176" s="71" t="s">
        <v>0</v>
      </c>
      <c r="CK176" s="71" t="s">
        <v>0</v>
      </c>
      <c r="CL176" s="71" t="s">
        <v>0</v>
      </c>
      <c r="CM176" s="71" t="s">
        <v>0</v>
      </c>
      <c r="CN176" s="71" t="s">
        <v>0</v>
      </c>
      <c r="CO176" s="71" t="s">
        <v>0</v>
      </c>
      <c r="CP176" s="71" t="s">
        <v>0</v>
      </c>
      <c r="CQ176" s="71" t="s">
        <v>0</v>
      </c>
      <c r="CR176" s="71" t="s">
        <v>0</v>
      </c>
      <c r="CS176" s="71" t="s">
        <v>0</v>
      </c>
      <c r="CT176" s="71" t="s">
        <v>0</v>
      </c>
      <c r="CU176" s="71" t="s">
        <v>0</v>
      </c>
      <c r="CV176" s="71" t="s">
        <v>0</v>
      </c>
      <c r="CW176" s="71" t="s">
        <v>0</v>
      </c>
      <c r="CX176" s="71" t="s">
        <v>0</v>
      </c>
      <c r="CY176" s="71" t="s">
        <v>0</v>
      </c>
      <c r="CZ176" s="71" t="s">
        <v>0</v>
      </c>
      <c r="DA176" s="71" t="s">
        <v>0</v>
      </c>
      <c r="DB176" s="71" t="s">
        <v>0</v>
      </c>
      <c r="DC176" s="71" t="s">
        <v>0</v>
      </c>
      <c r="DD176" s="71" t="s">
        <v>0</v>
      </c>
      <c r="DE176" s="71" t="s">
        <v>0</v>
      </c>
      <c r="DF176" s="71" t="s">
        <v>0</v>
      </c>
      <c r="DG176" s="71" t="s">
        <v>0</v>
      </c>
      <c r="DH176" s="71" t="s">
        <v>0</v>
      </c>
      <c r="DI176" s="71" t="s">
        <v>0</v>
      </c>
      <c r="DJ176" s="71" t="s">
        <v>0</v>
      </c>
      <c r="DK176" s="71" t="s">
        <v>0</v>
      </c>
      <c r="DL176" s="71" t="s">
        <v>0</v>
      </c>
      <c r="DM176" s="71" t="s">
        <v>0</v>
      </c>
      <c r="DN176" s="71" t="s">
        <v>0</v>
      </c>
      <c r="DO176" s="71" t="s">
        <v>0</v>
      </c>
      <c r="DP176" s="71" t="s">
        <v>0</v>
      </c>
      <c r="DQ176" s="71" t="s">
        <v>0</v>
      </c>
      <c r="DR176" s="71" t="s">
        <v>0</v>
      </c>
      <c r="DS176" s="71" t="s">
        <v>0</v>
      </c>
      <c r="DT176" s="144">
        <f>(2.71828^(-492.8857+59.0795*K176+7.224*L176))/(1+(2.71828^(-492.8857+59.0795*K176+7.224*L176)))</f>
        <v>2.6883253166261026E-36</v>
      </c>
      <c r="DU176" s="40">
        <f>COUNTIF($M176,"=13")+COUNTIF($N176,"=21")+COUNTIF($O176,"=14")+COUNTIF($P176,"=11")+COUNTIF($Q176,"=11")+COUNTIF($R176,"=14")+COUNTIF($S176,"=12")+COUNTIF($T176,"=12")+COUNTIF($U176,"=12")+COUNTIF($V176,"=13")+COUNTIF($W176,"=13")+COUNTIF($X176,"=16")</f>
        <v>9</v>
      </c>
      <c r="DV176" s="40">
        <f>COUNTIF($Y176,"=17")+COUNTIF($Z176,"=9")+COUNTIF($AA176,"=9")+COUNTIF($AB176,"=11")+COUNTIF($AC176,"=11")+COUNTIF($AD176,"=25")+COUNTIF($AE176,"=15")+COUNTIF($AF176,"=19")+COUNTIF($AG176,"=30")+COUNTIF($AH176,"=15")+COUNTIF($AI176,"=15")+COUNTIF($AJ176,"=16")+COUNTIF($AK176,"=17")</f>
        <v>9</v>
      </c>
      <c r="DW176" s="40">
        <f>COUNTIF($AL176,"=11")+COUNTIF($AM176,"=11")+COUNTIF($AN176,"=22")+COUNTIF($AO176,"=23")+COUNTIF($AP176,"=17")+COUNTIF($AQ176,"=14")+COUNTIF($AR176,"=19")+COUNTIF($AS176,"=17")+COUNTIF($AV176,"=12")+COUNTIF($AW176,"=12")</f>
        <v>6</v>
      </c>
      <c r="DX176" s="40">
        <f>COUNTIF($AX176,"=11")+COUNTIF($AY176,"=9")+COUNTIF($AZ176,"=15")+COUNTIF($BA176,"=16")+COUNTIF($BB176,"=8")+COUNTIF($BC176,"=10")+COUNTIF($BD176,"=10")+COUNTIF($BE176,"=8")+COUNTIF($BF176,"=10")+COUNTIF($BG176,"=10")</f>
        <v>7</v>
      </c>
      <c r="DY176" s="40">
        <f>COUNTIF($BH176,"=12")+COUNTIF($BI176,"=23")+COUNTIF($BJ176,"=23")+COUNTIF($BK176,"=15")+COUNTIF($BL176,"=10")+COUNTIF($BM176,"=12")+COUNTIF($BN176,"=12")+COUNTIF($BO176,"=16")+COUNTIF($BP176,"=8")+COUNTIF($BQ176,"=12")+COUNTIF($BR176,"=22")+COUNTIF($BS176,"=20")+COUNTIF($BT176,"=13")</f>
        <v>11</v>
      </c>
      <c r="DZ176" s="40">
        <f>COUNTIF($BU176,"=12")+COUNTIF($BV176,"=11")+COUNTIF($BW176,"=13")+COUNTIF($BX176,"=10")+COUNTIF($BY176,"=11")+COUNTIF($BZ176,"=12")+COUNTIF($CA176,"=12")</f>
        <v>7</v>
      </c>
      <c r="EA176" s="2" t="s">
        <v>0</v>
      </c>
      <c r="EB176" s="20" t="s">
        <v>699</v>
      </c>
    </row>
    <row r="177" spans="1:133" s="51" customFormat="1" x14ac:dyDescent="0.25">
      <c r="A177" s="20" t="s">
        <v>269</v>
      </c>
      <c r="B177" s="35" t="s">
        <v>188</v>
      </c>
      <c r="C177" s="20" t="s">
        <v>706</v>
      </c>
      <c r="D177" s="116" t="s">
        <v>763</v>
      </c>
      <c r="E177" s="20" t="s">
        <v>4</v>
      </c>
      <c r="F177" s="20" t="s">
        <v>8</v>
      </c>
      <c r="G177" s="98">
        <v>43739</v>
      </c>
      <c r="H177" s="53">
        <v>0</v>
      </c>
      <c r="I177" s="2" t="s">
        <v>285</v>
      </c>
      <c r="J177" s="20" t="s">
        <v>284</v>
      </c>
      <c r="K177" s="123">
        <f>+COUNTIF($N177,"&lt;=21")+COUNTIF($AA177,"&lt;=9")+COUNTIF($AJ177,"&lt;=16")+COUNTIF($AN177,"&gt;=22")+COUNTIF($AP177,"&gt;=17")+COUNTIF($AQ177,"&lt;=14")+COUNTIF($AR177,"&gt;=19")+COUNTIF($BK177,"&lt;=15")+COUNTIF($BO177,"&gt;=16")+COUNTIF($BX177,"&lt;=10")</f>
        <v>5</v>
      </c>
      <c r="L177" s="124">
        <f>65-(+DU177+DV177+DW177+DX177+DY177+DZ177)</f>
        <v>16</v>
      </c>
      <c r="M177" s="113">
        <v>13</v>
      </c>
      <c r="N177" s="113">
        <v>24</v>
      </c>
      <c r="O177" s="113">
        <v>14</v>
      </c>
      <c r="P177" s="113">
        <v>11</v>
      </c>
      <c r="Q177" s="114">
        <v>11</v>
      </c>
      <c r="R177" s="114">
        <v>14</v>
      </c>
      <c r="S177" s="113">
        <v>12</v>
      </c>
      <c r="T177" s="113">
        <v>12</v>
      </c>
      <c r="U177" s="113">
        <v>12</v>
      </c>
      <c r="V177" s="113">
        <v>13</v>
      </c>
      <c r="W177" s="113">
        <v>13</v>
      </c>
      <c r="X177" s="113">
        <v>15</v>
      </c>
      <c r="Y177" s="113">
        <v>17</v>
      </c>
      <c r="Z177" s="114">
        <v>9</v>
      </c>
      <c r="AA177" s="114">
        <v>10</v>
      </c>
      <c r="AB177" s="113">
        <v>11</v>
      </c>
      <c r="AC177" s="113">
        <v>11</v>
      </c>
      <c r="AD177" s="113">
        <v>26</v>
      </c>
      <c r="AE177" s="113">
        <v>15</v>
      </c>
      <c r="AF177" s="113">
        <v>19</v>
      </c>
      <c r="AG177" s="113">
        <v>30</v>
      </c>
      <c r="AH177" s="114">
        <v>15</v>
      </c>
      <c r="AI177" s="114">
        <v>15</v>
      </c>
      <c r="AJ177" s="114">
        <v>16</v>
      </c>
      <c r="AK177" s="114">
        <v>16</v>
      </c>
      <c r="AL177" s="113">
        <v>11</v>
      </c>
      <c r="AM177" s="113">
        <v>11</v>
      </c>
      <c r="AN177" s="114">
        <v>19</v>
      </c>
      <c r="AO177" s="114">
        <v>23</v>
      </c>
      <c r="AP177" s="113">
        <v>16</v>
      </c>
      <c r="AQ177" s="113">
        <v>14</v>
      </c>
      <c r="AR177" s="113">
        <v>20</v>
      </c>
      <c r="AS177" s="113">
        <v>17</v>
      </c>
      <c r="AT177" s="114">
        <v>36</v>
      </c>
      <c r="AU177" s="114">
        <v>36</v>
      </c>
      <c r="AV177" s="113">
        <v>12</v>
      </c>
      <c r="AW177" s="113">
        <v>12</v>
      </c>
      <c r="AX177" s="113">
        <v>11</v>
      </c>
      <c r="AY177" s="113">
        <v>9</v>
      </c>
      <c r="AZ177" s="114">
        <v>16</v>
      </c>
      <c r="BA177" s="114">
        <v>16</v>
      </c>
      <c r="BB177" s="113">
        <v>8</v>
      </c>
      <c r="BC177" s="113">
        <v>10</v>
      </c>
      <c r="BD177" s="113">
        <v>10</v>
      </c>
      <c r="BE177" s="113">
        <v>8</v>
      </c>
      <c r="BF177" s="113">
        <v>10</v>
      </c>
      <c r="BG177" s="113">
        <v>11</v>
      </c>
      <c r="BH177" s="113">
        <v>12</v>
      </c>
      <c r="BI177" s="114">
        <v>21</v>
      </c>
      <c r="BJ177" s="114">
        <v>24</v>
      </c>
      <c r="BK177" s="113">
        <v>15</v>
      </c>
      <c r="BL177" s="113">
        <v>10</v>
      </c>
      <c r="BM177" s="113">
        <v>12</v>
      </c>
      <c r="BN177" s="113">
        <v>12</v>
      </c>
      <c r="BO177" s="113">
        <v>16</v>
      </c>
      <c r="BP177" s="113">
        <v>8</v>
      </c>
      <c r="BQ177" s="113">
        <v>12</v>
      </c>
      <c r="BR177" s="113">
        <v>23</v>
      </c>
      <c r="BS177" s="113">
        <v>21</v>
      </c>
      <c r="BT177" s="113">
        <v>13</v>
      </c>
      <c r="BU177" s="113">
        <v>12</v>
      </c>
      <c r="BV177" s="113">
        <v>11</v>
      </c>
      <c r="BW177" s="113">
        <v>13</v>
      </c>
      <c r="BX177" s="113">
        <v>11</v>
      </c>
      <c r="BY177" s="113">
        <v>11</v>
      </c>
      <c r="BZ177" s="113">
        <v>13</v>
      </c>
      <c r="CA177" s="113">
        <v>12</v>
      </c>
      <c r="CB177" s="71">
        <v>34</v>
      </c>
      <c r="CC177" s="71">
        <v>15</v>
      </c>
      <c r="CD177" s="71">
        <v>9</v>
      </c>
      <c r="CE177" s="71">
        <v>16</v>
      </c>
      <c r="CF177" s="71">
        <v>12</v>
      </c>
      <c r="CG177" s="71">
        <v>25</v>
      </c>
      <c r="CH177" s="71">
        <v>26</v>
      </c>
      <c r="CI177" s="71">
        <v>19</v>
      </c>
      <c r="CJ177" s="71">
        <v>12</v>
      </c>
      <c r="CK177" s="71">
        <v>11</v>
      </c>
      <c r="CL177" s="71">
        <v>14</v>
      </c>
      <c r="CM177" s="71">
        <v>12</v>
      </c>
      <c r="CN177" s="71">
        <v>11</v>
      </c>
      <c r="CO177" s="71">
        <v>9</v>
      </c>
      <c r="CP177" s="71">
        <v>12</v>
      </c>
      <c r="CQ177" s="71">
        <v>12</v>
      </c>
      <c r="CR177" s="71">
        <v>10</v>
      </c>
      <c r="CS177" s="71">
        <v>11</v>
      </c>
      <c r="CT177" s="71">
        <v>11</v>
      </c>
      <c r="CU177" s="71">
        <v>30</v>
      </c>
      <c r="CV177" s="71">
        <v>12</v>
      </c>
      <c r="CW177" s="71">
        <v>12</v>
      </c>
      <c r="CX177" s="71">
        <v>23</v>
      </c>
      <c r="CY177" s="71">
        <v>13</v>
      </c>
      <c r="CZ177" s="71">
        <v>10</v>
      </c>
      <c r="DA177" s="71">
        <v>10</v>
      </c>
      <c r="DB177" s="71">
        <v>19</v>
      </c>
      <c r="DC177" s="71">
        <v>15</v>
      </c>
      <c r="DD177" s="71">
        <v>18</v>
      </c>
      <c r="DE177" s="71">
        <v>13</v>
      </c>
      <c r="DF177" s="71">
        <v>26</v>
      </c>
      <c r="DG177" s="71">
        <v>19</v>
      </c>
      <c r="DH177" s="71">
        <v>14</v>
      </c>
      <c r="DI177" s="71">
        <v>15</v>
      </c>
      <c r="DJ177" s="71">
        <v>24</v>
      </c>
      <c r="DK177" s="71">
        <v>12</v>
      </c>
      <c r="DL177" s="71">
        <v>23</v>
      </c>
      <c r="DM177" s="71">
        <v>18</v>
      </c>
      <c r="DN177" s="71">
        <v>10</v>
      </c>
      <c r="DO177" s="71">
        <v>14</v>
      </c>
      <c r="DP177" s="71">
        <v>17</v>
      </c>
      <c r="DQ177" s="71">
        <v>9</v>
      </c>
      <c r="DR177" s="71">
        <v>12</v>
      </c>
      <c r="DS177" s="71">
        <v>11</v>
      </c>
      <c r="DT177" s="144">
        <f>(2.71828^(-492.8857+59.0795*K177+7.224*L177))/(1+(2.71828^(-492.8857+59.0795*K177+7.224*L177)))</f>
        <v>2.6883253166261026E-36</v>
      </c>
      <c r="DU177" s="40">
        <f>COUNTIF($M177,"=13")+COUNTIF($N177,"=21")+COUNTIF($O177,"=14")+COUNTIF($P177,"=11")+COUNTIF($Q177,"=11")+COUNTIF($R177,"=14")+COUNTIF($S177,"=12")+COUNTIF($T177,"=12")+COUNTIF($U177,"=12")+COUNTIF($V177,"=13")+COUNTIF($W177,"=13")+COUNTIF($X177,"=16")</f>
        <v>10</v>
      </c>
      <c r="DV177" s="40">
        <f>COUNTIF($Y177,"=17")+COUNTIF($Z177,"=9")+COUNTIF($AA177,"=9")+COUNTIF($AB177,"=11")+COUNTIF($AC177,"=11")+COUNTIF($AD177,"=25")+COUNTIF($AE177,"=15")+COUNTIF($AF177,"=19")+COUNTIF($AG177,"=30")+COUNTIF($AH177,"=15")+COUNTIF($AI177,"=15")+COUNTIF($AJ177,"=16")+COUNTIF($AK177,"=17")</f>
        <v>10</v>
      </c>
      <c r="DW177" s="40">
        <f>COUNTIF($AL177,"=11")+COUNTIF($AM177,"=11")+COUNTIF($AN177,"=22")+COUNTIF($AO177,"=23")+COUNTIF($AP177,"=17")+COUNTIF($AQ177,"=14")+COUNTIF($AR177,"=19")+COUNTIF($AS177,"=17")+COUNTIF($AV177,"=12")+COUNTIF($AW177,"=12")</f>
        <v>7</v>
      </c>
      <c r="DX177" s="40">
        <f>COUNTIF($AX177,"=11")+COUNTIF($AY177,"=9")+COUNTIF($AZ177,"=15")+COUNTIF($BA177,"=16")+COUNTIF($BB177,"=8")+COUNTIF($BC177,"=10")+COUNTIF($BD177,"=10")+COUNTIF($BE177,"=8")+COUNTIF($BF177,"=10")+COUNTIF($BG177,"=10")</f>
        <v>8</v>
      </c>
      <c r="DY177" s="40">
        <f>COUNTIF($BH177,"=12")+COUNTIF($BI177,"=23")+COUNTIF($BJ177,"=23")+COUNTIF($BK177,"=15")+COUNTIF($BL177,"=10")+COUNTIF($BM177,"=12")+COUNTIF($BN177,"=12")+COUNTIF($BO177,"=16")+COUNTIF($BP177,"=8")+COUNTIF($BQ177,"=12")+COUNTIF($BR177,"=22")+COUNTIF($BS177,"=20")+COUNTIF($BT177,"=13")</f>
        <v>9</v>
      </c>
      <c r="DZ177" s="40">
        <f>COUNTIF($BU177,"=12")+COUNTIF($BV177,"=11")+COUNTIF($BW177,"=13")+COUNTIF($BX177,"=10")+COUNTIF($BY177,"=11")+COUNTIF($BZ177,"=12")+COUNTIF($CA177,"=12")</f>
        <v>5</v>
      </c>
      <c r="EA177" s="2" t="s">
        <v>0</v>
      </c>
      <c r="EB177" s="20" t="s">
        <v>707</v>
      </c>
    </row>
    <row r="178" spans="1:133" s="51" customFormat="1" x14ac:dyDescent="0.25">
      <c r="A178" s="72" t="s">
        <v>279</v>
      </c>
      <c r="B178" s="26" t="s">
        <v>176</v>
      </c>
      <c r="C178" s="72" t="s">
        <v>165</v>
      </c>
      <c r="D178" s="116" t="s">
        <v>56</v>
      </c>
      <c r="E178" s="72" t="s">
        <v>6</v>
      </c>
      <c r="F178" s="2" t="s">
        <v>176</v>
      </c>
      <c r="G178" s="98">
        <v>43739</v>
      </c>
      <c r="H178" s="53">
        <v>0</v>
      </c>
      <c r="I178" s="20" t="s">
        <v>286</v>
      </c>
      <c r="J178" s="20" t="s">
        <v>284</v>
      </c>
      <c r="K178" s="123">
        <f>+COUNTIF($N178,"&lt;=21")+COUNTIF($AA178,"&lt;=9")+COUNTIF($AJ178,"&lt;=16")+COUNTIF($AN178,"&gt;=22")+COUNTIF($AP178,"&gt;=17")+COUNTIF($AQ178,"&lt;=14")+COUNTIF($AR178,"&gt;=19")+COUNTIF($BK178,"&lt;=15")+COUNTIF($BO178,"&gt;=16")+COUNTIF($BX178,"&lt;=10")</f>
        <v>5</v>
      </c>
      <c r="L178" s="124">
        <f>65-(+DU178+DV178+DW178+DX178+DY178+DZ178)</f>
        <v>16</v>
      </c>
      <c r="M178" s="113">
        <v>13</v>
      </c>
      <c r="N178" s="113">
        <v>25</v>
      </c>
      <c r="O178" s="113">
        <v>14</v>
      </c>
      <c r="P178" s="113">
        <v>11</v>
      </c>
      <c r="Q178" s="114">
        <v>11</v>
      </c>
      <c r="R178" s="114">
        <v>13</v>
      </c>
      <c r="S178" s="113">
        <v>12</v>
      </c>
      <c r="T178" s="113">
        <v>12</v>
      </c>
      <c r="U178" s="113">
        <v>11</v>
      </c>
      <c r="V178" s="113">
        <v>13</v>
      </c>
      <c r="W178" s="113">
        <v>14</v>
      </c>
      <c r="X178" s="113">
        <v>16</v>
      </c>
      <c r="Y178" s="113">
        <v>16</v>
      </c>
      <c r="Z178" s="114">
        <v>9</v>
      </c>
      <c r="AA178" s="114">
        <v>10</v>
      </c>
      <c r="AB178" s="113">
        <v>11</v>
      </c>
      <c r="AC178" s="113">
        <v>11</v>
      </c>
      <c r="AD178" s="113">
        <v>25</v>
      </c>
      <c r="AE178" s="113">
        <v>15</v>
      </c>
      <c r="AF178" s="113">
        <v>18</v>
      </c>
      <c r="AG178" s="113">
        <v>30</v>
      </c>
      <c r="AH178" s="114">
        <v>15</v>
      </c>
      <c r="AI178" s="114">
        <v>16</v>
      </c>
      <c r="AJ178" s="114">
        <v>16</v>
      </c>
      <c r="AK178" s="114">
        <v>17</v>
      </c>
      <c r="AL178" s="113">
        <v>11</v>
      </c>
      <c r="AM178" s="113">
        <v>11</v>
      </c>
      <c r="AN178" s="114">
        <v>23</v>
      </c>
      <c r="AO178" s="114">
        <v>23</v>
      </c>
      <c r="AP178" s="113">
        <v>17</v>
      </c>
      <c r="AQ178" s="113">
        <v>16</v>
      </c>
      <c r="AR178" s="113">
        <v>19</v>
      </c>
      <c r="AS178" s="113">
        <v>17</v>
      </c>
      <c r="AT178" s="114">
        <v>40</v>
      </c>
      <c r="AU178" s="114">
        <v>40</v>
      </c>
      <c r="AV178" s="113">
        <v>12</v>
      </c>
      <c r="AW178" s="113">
        <v>12</v>
      </c>
      <c r="AX178" s="113">
        <v>11</v>
      </c>
      <c r="AY178" s="113">
        <v>9</v>
      </c>
      <c r="AZ178" s="114">
        <v>15</v>
      </c>
      <c r="BA178" s="114">
        <v>16</v>
      </c>
      <c r="BB178" s="113">
        <v>8</v>
      </c>
      <c r="BC178" s="113">
        <v>10</v>
      </c>
      <c r="BD178" s="113">
        <v>10</v>
      </c>
      <c r="BE178" s="113">
        <v>8</v>
      </c>
      <c r="BF178" s="113">
        <v>11</v>
      </c>
      <c r="BG178" s="113">
        <v>10</v>
      </c>
      <c r="BH178" s="113">
        <v>12</v>
      </c>
      <c r="BI178" s="114">
        <v>21</v>
      </c>
      <c r="BJ178" s="114">
        <v>23</v>
      </c>
      <c r="BK178" s="113">
        <v>16</v>
      </c>
      <c r="BL178" s="113">
        <v>10</v>
      </c>
      <c r="BM178" s="113">
        <v>12</v>
      </c>
      <c r="BN178" s="113">
        <v>12</v>
      </c>
      <c r="BO178" s="113">
        <v>16</v>
      </c>
      <c r="BP178" s="113">
        <v>8</v>
      </c>
      <c r="BQ178" s="113">
        <v>12</v>
      </c>
      <c r="BR178" s="113">
        <v>25</v>
      </c>
      <c r="BS178" s="113">
        <v>19</v>
      </c>
      <c r="BT178" s="113">
        <v>13</v>
      </c>
      <c r="BU178" s="113">
        <v>12</v>
      </c>
      <c r="BV178" s="113">
        <v>11</v>
      </c>
      <c r="BW178" s="113">
        <v>13</v>
      </c>
      <c r="BX178" s="113">
        <v>11</v>
      </c>
      <c r="BY178" s="113">
        <v>11</v>
      </c>
      <c r="BZ178" s="113">
        <v>12</v>
      </c>
      <c r="CA178" s="113">
        <v>12</v>
      </c>
      <c r="CB178" s="71" t="s">
        <v>0</v>
      </c>
      <c r="CC178" s="71" t="s">
        <v>0</v>
      </c>
      <c r="CD178" s="71" t="s">
        <v>0</v>
      </c>
      <c r="CE178" s="71" t="s">
        <v>0</v>
      </c>
      <c r="CF178" s="71" t="s">
        <v>0</v>
      </c>
      <c r="CG178" s="71" t="s">
        <v>0</v>
      </c>
      <c r="CH178" s="71" t="s">
        <v>0</v>
      </c>
      <c r="CI178" s="71" t="s">
        <v>0</v>
      </c>
      <c r="CJ178" s="71" t="s">
        <v>0</v>
      </c>
      <c r="CK178" s="71" t="s">
        <v>0</v>
      </c>
      <c r="CL178" s="71" t="s">
        <v>0</v>
      </c>
      <c r="CM178" s="71" t="s">
        <v>0</v>
      </c>
      <c r="CN178" s="71" t="s">
        <v>0</v>
      </c>
      <c r="CO178" s="71" t="s">
        <v>0</v>
      </c>
      <c r="CP178" s="71" t="s">
        <v>0</v>
      </c>
      <c r="CQ178" s="71" t="s">
        <v>0</v>
      </c>
      <c r="CR178" s="71" t="s">
        <v>0</v>
      </c>
      <c r="CS178" s="71" t="s">
        <v>0</v>
      </c>
      <c r="CT178" s="71" t="s">
        <v>0</v>
      </c>
      <c r="CU178" s="71" t="s">
        <v>0</v>
      </c>
      <c r="CV178" s="71" t="s">
        <v>0</v>
      </c>
      <c r="CW178" s="71" t="s">
        <v>0</v>
      </c>
      <c r="CX178" s="71" t="s">
        <v>0</v>
      </c>
      <c r="CY178" s="71" t="s">
        <v>0</v>
      </c>
      <c r="CZ178" s="71" t="s">
        <v>0</v>
      </c>
      <c r="DA178" s="71" t="s">
        <v>0</v>
      </c>
      <c r="DB178" s="71" t="s">
        <v>0</v>
      </c>
      <c r="DC178" s="71" t="s">
        <v>0</v>
      </c>
      <c r="DD178" s="71" t="s">
        <v>0</v>
      </c>
      <c r="DE178" s="71" t="s">
        <v>0</v>
      </c>
      <c r="DF178" s="71" t="s">
        <v>0</v>
      </c>
      <c r="DG178" s="71" t="s">
        <v>0</v>
      </c>
      <c r="DH178" s="71" t="s">
        <v>0</v>
      </c>
      <c r="DI178" s="71" t="s">
        <v>0</v>
      </c>
      <c r="DJ178" s="71" t="s">
        <v>0</v>
      </c>
      <c r="DK178" s="71" t="s">
        <v>0</v>
      </c>
      <c r="DL178" s="71" t="s">
        <v>0</v>
      </c>
      <c r="DM178" s="71" t="s">
        <v>0</v>
      </c>
      <c r="DN178" s="71" t="s">
        <v>0</v>
      </c>
      <c r="DO178" s="71" t="s">
        <v>0</v>
      </c>
      <c r="DP178" s="71" t="s">
        <v>0</v>
      </c>
      <c r="DQ178" s="71" t="s">
        <v>0</v>
      </c>
      <c r="DR178" s="71" t="s">
        <v>0</v>
      </c>
      <c r="DS178" s="71" t="s">
        <v>0</v>
      </c>
      <c r="DT178" s="144">
        <f>(2.71828^(-492.8857+59.0795*K178+7.224*L178))/(1+(2.71828^(-492.8857+59.0795*K178+7.224*L178)))</f>
        <v>2.6883253166261026E-36</v>
      </c>
      <c r="DU178" s="40">
        <f>COUNTIF($M178,"=13")+COUNTIF($N178,"=21")+COUNTIF($O178,"=14")+COUNTIF($P178,"=11")+COUNTIF($Q178,"=11")+COUNTIF($R178,"=14")+COUNTIF($S178,"=12")+COUNTIF($T178,"=12")+COUNTIF($U178,"=12")+COUNTIF($V178,"=13")+COUNTIF($W178,"=13")+COUNTIF($X178,"=16")</f>
        <v>8</v>
      </c>
      <c r="DV178" s="40">
        <f>COUNTIF($Y178,"=17")+COUNTIF($Z178,"=9")+COUNTIF($AA178,"=9")+COUNTIF($AB178,"=11")+COUNTIF($AC178,"=11")+COUNTIF($AD178,"=25")+COUNTIF($AE178,"=15")+COUNTIF($AF178,"=19")+COUNTIF($AG178,"=30")+COUNTIF($AH178,"=15")+COUNTIF($AI178,"=15")+COUNTIF($AJ178,"=16")+COUNTIF($AK178,"=17")</f>
        <v>9</v>
      </c>
      <c r="DW178" s="40">
        <f>COUNTIF($AL178,"=11")+COUNTIF($AM178,"=11")+COUNTIF($AN178,"=22")+COUNTIF($AO178,"=23")+COUNTIF($AP178,"=17")+COUNTIF($AQ178,"=14")+COUNTIF($AR178,"=19")+COUNTIF($AS178,"=17")+COUNTIF($AV178,"=12")+COUNTIF($AW178,"=12")</f>
        <v>8</v>
      </c>
      <c r="DX178" s="40">
        <f>COUNTIF($AX178,"=11")+COUNTIF($AY178,"=9")+COUNTIF($AZ178,"=15")+COUNTIF($BA178,"=16")+COUNTIF($BB178,"=8")+COUNTIF($BC178,"=10")+COUNTIF($BD178,"=10")+COUNTIF($BE178,"=8")+COUNTIF($BF178,"=10")+COUNTIF($BG178,"=10")</f>
        <v>9</v>
      </c>
      <c r="DY178" s="40">
        <f>COUNTIF($BH178,"=12")+COUNTIF($BI178,"=23")+COUNTIF($BJ178,"=23")+COUNTIF($BK178,"=15")+COUNTIF($BL178,"=10")+COUNTIF($BM178,"=12")+COUNTIF($BN178,"=12")+COUNTIF($BO178,"=16")+COUNTIF($BP178,"=8")+COUNTIF($BQ178,"=12")+COUNTIF($BR178,"=22")+COUNTIF($BS178,"=20")+COUNTIF($BT178,"=13")</f>
        <v>9</v>
      </c>
      <c r="DZ178" s="40">
        <f>COUNTIF($BU178,"=12")+COUNTIF($BV178,"=11")+COUNTIF($BW178,"=13")+COUNTIF($BX178,"=10")+COUNTIF($BY178,"=11")+COUNTIF($BZ178,"=12")+COUNTIF($CA178,"=12")</f>
        <v>6</v>
      </c>
      <c r="EA178" s="72" t="s">
        <v>176</v>
      </c>
      <c r="EB178" s="72" t="s">
        <v>708</v>
      </c>
    </row>
    <row r="179" spans="1:133" s="51" customFormat="1" x14ac:dyDescent="0.25">
      <c r="A179" s="20">
        <v>131766</v>
      </c>
      <c r="B179" s="2" t="s">
        <v>168</v>
      </c>
      <c r="C179" s="20" t="s">
        <v>678</v>
      </c>
      <c r="D179" s="116" t="s">
        <v>725</v>
      </c>
      <c r="E179" s="20" t="s">
        <v>12</v>
      </c>
      <c r="F179" s="20" t="s">
        <v>679</v>
      </c>
      <c r="G179" s="98">
        <v>43739</v>
      </c>
      <c r="H179" s="53">
        <v>0</v>
      </c>
      <c r="I179" s="2" t="s">
        <v>285</v>
      </c>
      <c r="J179" s="20" t="s">
        <v>284</v>
      </c>
      <c r="K179" s="123">
        <f>+COUNTIF($N179,"&lt;=21")+COUNTIF($AA179,"&lt;=9")+COUNTIF($AJ179,"&lt;=16")+COUNTIF($AN179,"&gt;=22")+COUNTIF($AP179,"&gt;=17")+COUNTIF($AQ179,"&lt;=14")+COUNTIF($AR179,"&gt;=19")+COUNTIF($BK179,"&lt;=15")+COUNTIF($BO179,"&gt;=16")+COUNTIF($BX179,"&lt;=10")</f>
        <v>5</v>
      </c>
      <c r="L179" s="124">
        <f>65-(+DU179+DV179+DW179+DX179+DY179+DZ179)</f>
        <v>16</v>
      </c>
      <c r="M179" s="113">
        <v>13</v>
      </c>
      <c r="N179" s="113">
        <v>25</v>
      </c>
      <c r="O179" s="113">
        <v>14</v>
      </c>
      <c r="P179" s="113">
        <v>11</v>
      </c>
      <c r="Q179" s="114">
        <v>11</v>
      </c>
      <c r="R179" s="114">
        <v>13</v>
      </c>
      <c r="S179" s="113">
        <v>12</v>
      </c>
      <c r="T179" s="113">
        <v>12</v>
      </c>
      <c r="U179" s="113">
        <v>12</v>
      </c>
      <c r="V179" s="113">
        <v>13</v>
      </c>
      <c r="W179" s="113">
        <v>14</v>
      </c>
      <c r="X179" s="113">
        <v>17</v>
      </c>
      <c r="Y179" s="113">
        <v>17</v>
      </c>
      <c r="Z179" s="114">
        <v>9</v>
      </c>
      <c r="AA179" s="114">
        <v>10</v>
      </c>
      <c r="AB179" s="113">
        <v>11</v>
      </c>
      <c r="AC179" s="113">
        <v>11</v>
      </c>
      <c r="AD179" s="113">
        <v>25</v>
      </c>
      <c r="AE179" s="113">
        <v>15</v>
      </c>
      <c r="AF179" s="113">
        <v>17</v>
      </c>
      <c r="AG179" s="113">
        <v>31</v>
      </c>
      <c r="AH179" s="114">
        <v>14</v>
      </c>
      <c r="AI179" s="114">
        <v>16</v>
      </c>
      <c r="AJ179" s="114">
        <v>16</v>
      </c>
      <c r="AK179" s="114">
        <v>17</v>
      </c>
      <c r="AL179" s="113">
        <v>12</v>
      </c>
      <c r="AM179" s="113">
        <v>11</v>
      </c>
      <c r="AN179" s="114">
        <v>19</v>
      </c>
      <c r="AO179" s="114">
        <v>23</v>
      </c>
      <c r="AP179" s="113">
        <v>17</v>
      </c>
      <c r="AQ179" s="113">
        <v>16</v>
      </c>
      <c r="AR179" s="113">
        <v>19</v>
      </c>
      <c r="AS179" s="113">
        <v>17</v>
      </c>
      <c r="AT179" s="114">
        <v>39</v>
      </c>
      <c r="AU179" s="114">
        <v>41</v>
      </c>
      <c r="AV179" s="113">
        <v>12</v>
      </c>
      <c r="AW179" s="113">
        <v>12</v>
      </c>
      <c r="AX179" s="113">
        <v>11</v>
      </c>
      <c r="AY179" s="113">
        <v>9</v>
      </c>
      <c r="AZ179" s="114">
        <v>15</v>
      </c>
      <c r="BA179" s="114">
        <v>16</v>
      </c>
      <c r="BB179" s="113">
        <v>8</v>
      </c>
      <c r="BC179" s="113">
        <v>10</v>
      </c>
      <c r="BD179" s="113">
        <v>10</v>
      </c>
      <c r="BE179" s="113">
        <v>8</v>
      </c>
      <c r="BF179" s="113">
        <v>10</v>
      </c>
      <c r="BG179" s="113">
        <v>10</v>
      </c>
      <c r="BH179" s="113">
        <v>12</v>
      </c>
      <c r="BI179" s="114">
        <v>21</v>
      </c>
      <c r="BJ179" s="114">
        <v>23</v>
      </c>
      <c r="BK179" s="113">
        <v>16</v>
      </c>
      <c r="BL179" s="113">
        <v>10</v>
      </c>
      <c r="BM179" s="113">
        <v>12</v>
      </c>
      <c r="BN179" s="113">
        <v>12</v>
      </c>
      <c r="BO179" s="113">
        <v>16</v>
      </c>
      <c r="BP179" s="113">
        <v>8</v>
      </c>
      <c r="BQ179" s="113">
        <v>12</v>
      </c>
      <c r="BR179" s="113">
        <v>25</v>
      </c>
      <c r="BS179" s="113">
        <v>21</v>
      </c>
      <c r="BT179" s="113">
        <v>13</v>
      </c>
      <c r="BU179" s="113">
        <v>12</v>
      </c>
      <c r="BV179" s="113">
        <v>11</v>
      </c>
      <c r="BW179" s="113">
        <v>13</v>
      </c>
      <c r="BX179" s="113">
        <v>10</v>
      </c>
      <c r="BY179" s="113">
        <v>11</v>
      </c>
      <c r="BZ179" s="113">
        <v>12</v>
      </c>
      <c r="CA179" s="113">
        <v>12</v>
      </c>
      <c r="CB179" s="71">
        <v>35</v>
      </c>
      <c r="CC179" s="71">
        <v>15</v>
      </c>
      <c r="CD179" s="71">
        <v>9</v>
      </c>
      <c r="CE179" s="71">
        <v>16</v>
      </c>
      <c r="CF179" s="71">
        <v>12</v>
      </c>
      <c r="CG179" s="71">
        <v>24</v>
      </c>
      <c r="CH179" s="71">
        <v>26</v>
      </c>
      <c r="CI179" s="71">
        <v>19</v>
      </c>
      <c r="CJ179" s="71">
        <v>12</v>
      </c>
      <c r="CK179" s="71">
        <v>11</v>
      </c>
      <c r="CL179" s="71">
        <v>12</v>
      </c>
      <c r="CM179" s="71">
        <v>12</v>
      </c>
      <c r="CN179" s="71">
        <v>12</v>
      </c>
      <c r="CO179" s="71">
        <v>9</v>
      </c>
      <c r="CP179" s="71">
        <v>13</v>
      </c>
      <c r="CQ179" s="71">
        <v>12</v>
      </c>
      <c r="CR179" s="71">
        <v>10</v>
      </c>
      <c r="CS179" s="71">
        <v>11</v>
      </c>
      <c r="CT179" s="71">
        <v>11</v>
      </c>
      <c r="CU179" s="71">
        <v>30</v>
      </c>
      <c r="CV179" s="71">
        <v>12</v>
      </c>
      <c r="CW179" s="71">
        <v>13</v>
      </c>
      <c r="CX179" s="71">
        <v>24</v>
      </c>
      <c r="CY179" s="71">
        <v>13</v>
      </c>
      <c r="CZ179" s="71">
        <v>10</v>
      </c>
      <c r="DA179" s="71">
        <v>10</v>
      </c>
      <c r="DB179" s="71">
        <v>25</v>
      </c>
      <c r="DC179" s="71">
        <v>15</v>
      </c>
      <c r="DD179" s="71">
        <v>19</v>
      </c>
      <c r="DE179" s="71">
        <v>13</v>
      </c>
      <c r="DF179" s="71">
        <v>24</v>
      </c>
      <c r="DG179" s="71">
        <v>17</v>
      </c>
      <c r="DH179" s="71">
        <v>14</v>
      </c>
      <c r="DI179" s="71">
        <v>15</v>
      </c>
      <c r="DJ179" s="71">
        <v>24</v>
      </c>
      <c r="DK179" s="71">
        <v>12</v>
      </c>
      <c r="DL179" s="71">
        <v>23</v>
      </c>
      <c r="DM179" s="71">
        <v>18</v>
      </c>
      <c r="DN179" s="71">
        <v>10</v>
      </c>
      <c r="DO179" s="71">
        <v>14</v>
      </c>
      <c r="DP179" s="71">
        <v>17</v>
      </c>
      <c r="DQ179" s="71">
        <v>9</v>
      </c>
      <c r="DR179" s="71">
        <v>12</v>
      </c>
      <c r="DS179" s="71">
        <v>11</v>
      </c>
      <c r="DT179" s="144">
        <f>(2.71828^(-492.8857+59.0795*K179+7.224*L179))/(1+(2.71828^(-492.8857+59.0795*K179+7.224*L179)))</f>
        <v>2.6883253166261026E-36</v>
      </c>
      <c r="DU179" s="40">
        <f>COUNTIF($M179,"=13")+COUNTIF($N179,"=21")+COUNTIF($O179,"=14")+COUNTIF($P179,"=11")+COUNTIF($Q179,"=11")+COUNTIF($R179,"=14")+COUNTIF($S179,"=12")+COUNTIF($T179,"=12")+COUNTIF($U179,"=12")+COUNTIF($V179,"=13")+COUNTIF($W179,"=13")+COUNTIF($X179,"=16")</f>
        <v>8</v>
      </c>
      <c r="DV179" s="40">
        <f>COUNTIF($Y179,"=17")+COUNTIF($Z179,"=9")+COUNTIF($AA179,"=9")+COUNTIF($AB179,"=11")+COUNTIF($AC179,"=11")+COUNTIF($AD179,"=25")+COUNTIF($AE179,"=15")+COUNTIF($AF179,"=19")+COUNTIF($AG179,"=30")+COUNTIF($AH179,"=15")+COUNTIF($AI179,"=15")+COUNTIF($AJ179,"=16")+COUNTIF($AK179,"=17")</f>
        <v>8</v>
      </c>
      <c r="DW179" s="40">
        <f>COUNTIF($AL179,"=11")+COUNTIF($AM179,"=11")+COUNTIF($AN179,"=22")+COUNTIF($AO179,"=23")+COUNTIF($AP179,"=17")+COUNTIF($AQ179,"=14")+COUNTIF($AR179,"=19")+COUNTIF($AS179,"=17")+COUNTIF($AV179,"=12")+COUNTIF($AW179,"=12")</f>
        <v>7</v>
      </c>
      <c r="DX179" s="40">
        <f>COUNTIF($AX179,"=11")+COUNTIF($AY179,"=9")+COUNTIF($AZ179,"=15")+COUNTIF($BA179,"=16")+COUNTIF($BB179,"=8")+COUNTIF($BC179,"=10")+COUNTIF($BD179,"=10")+COUNTIF($BE179,"=8")+COUNTIF($BF179,"=10")+COUNTIF($BG179,"=10")</f>
        <v>10</v>
      </c>
      <c r="DY179" s="40">
        <f>COUNTIF($BH179,"=12")+COUNTIF($BI179,"=23")+COUNTIF($BJ179,"=23")+COUNTIF($BK179,"=15")+COUNTIF($BL179,"=10")+COUNTIF($BM179,"=12")+COUNTIF($BN179,"=12")+COUNTIF($BO179,"=16")+COUNTIF($BP179,"=8")+COUNTIF($BQ179,"=12")+COUNTIF($BR179,"=22")+COUNTIF($BS179,"=20")+COUNTIF($BT179,"=13")</f>
        <v>9</v>
      </c>
      <c r="DZ179" s="40">
        <f>COUNTIF($BU179,"=12")+COUNTIF($BV179,"=11")+COUNTIF($BW179,"=13")+COUNTIF($BX179,"=10")+COUNTIF($BY179,"=11")+COUNTIF($BZ179,"=12")+COUNTIF($CA179,"=12")</f>
        <v>7</v>
      </c>
      <c r="EA179" s="2" t="s">
        <v>168</v>
      </c>
      <c r="EB179" s="20" t="s">
        <v>680</v>
      </c>
    </row>
    <row r="180" spans="1:133" s="51" customFormat="1" x14ac:dyDescent="0.25">
      <c r="A180" s="145">
        <v>459197</v>
      </c>
      <c r="B180" s="14" t="s">
        <v>794</v>
      </c>
      <c r="C180" s="14" t="s">
        <v>352</v>
      </c>
      <c r="D180" s="111" t="s">
        <v>336</v>
      </c>
      <c r="E180" s="2" t="s">
        <v>111</v>
      </c>
      <c r="F180" s="14" t="s">
        <v>794</v>
      </c>
      <c r="G180" s="98">
        <v>44151</v>
      </c>
      <c r="H180" s="53">
        <v>0</v>
      </c>
      <c r="I180" s="20" t="s">
        <v>286</v>
      </c>
      <c r="J180" s="20" t="s">
        <v>284</v>
      </c>
      <c r="K180" s="123">
        <f>+COUNTIF($N180,"&lt;=21")+COUNTIF($AA180,"&lt;=9")+COUNTIF($AJ180,"&lt;=16")+COUNTIF($AN180,"&gt;=22")+COUNTIF($AP180,"&gt;=17")+COUNTIF($AQ180,"&lt;=14")+COUNTIF($AR180,"&gt;=19")+COUNTIF($BK180,"&lt;=15")+COUNTIF($BO180,"&gt;=16")+COUNTIF($BX180,"&lt;=10")</f>
        <v>5</v>
      </c>
      <c r="L180" s="124">
        <f>65-(+DU180+DV180+DW180+DX180+DY180+DZ180)</f>
        <v>17</v>
      </c>
      <c r="M180" s="54">
        <v>13</v>
      </c>
      <c r="N180" s="54">
        <v>24</v>
      </c>
      <c r="O180" s="54">
        <v>15</v>
      </c>
      <c r="P180" s="54">
        <v>11</v>
      </c>
      <c r="Q180" s="104">
        <v>12</v>
      </c>
      <c r="R180" s="45">
        <v>14</v>
      </c>
      <c r="S180" s="54">
        <v>12</v>
      </c>
      <c r="T180" s="54">
        <v>12</v>
      </c>
      <c r="U180" s="54">
        <v>12</v>
      </c>
      <c r="V180" s="54">
        <v>14</v>
      </c>
      <c r="W180" s="54">
        <v>13</v>
      </c>
      <c r="X180" s="139">
        <v>17</v>
      </c>
      <c r="Y180" s="54">
        <v>17</v>
      </c>
      <c r="Z180" s="4">
        <v>9</v>
      </c>
      <c r="AA180" s="4">
        <v>10</v>
      </c>
      <c r="AB180" s="54">
        <v>11</v>
      </c>
      <c r="AC180" s="54">
        <v>11</v>
      </c>
      <c r="AD180" s="54">
        <v>24</v>
      </c>
      <c r="AE180" s="54">
        <v>15</v>
      </c>
      <c r="AF180" s="54">
        <v>19</v>
      </c>
      <c r="AG180" s="54">
        <v>31</v>
      </c>
      <c r="AH180" s="110">
        <v>14</v>
      </c>
      <c r="AI180" s="59">
        <v>15</v>
      </c>
      <c r="AJ180" s="121">
        <v>17</v>
      </c>
      <c r="AK180" s="121">
        <v>17</v>
      </c>
      <c r="AL180" s="54">
        <v>11</v>
      </c>
      <c r="AM180" s="54">
        <v>11</v>
      </c>
      <c r="AN180" s="114">
        <v>22</v>
      </c>
      <c r="AO180" s="114">
        <v>23</v>
      </c>
      <c r="AP180" s="54">
        <v>18</v>
      </c>
      <c r="AQ180" s="54">
        <v>14</v>
      </c>
      <c r="AR180" s="54">
        <v>18</v>
      </c>
      <c r="AS180" s="54">
        <v>17</v>
      </c>
      <c r="AT180" s="121">
        <v>37</v>
      </c>
      <c r="AU180" s="121">
        <v>39</v>
      </c>
      <c r="AV180" s="54">
        <v>12</v>
      </c>
      <c r="AW180" s="54">
        <v>12</v>
      </c>
      <c r="AX180" s="54">
        <v>12</v>
      </c>
      <c r="AY180" s="54">
        <v>9</v>
      </c>
      <c r="AZ180" s="114">
        <v>15</v>
      </c>
      <c r="BA180" s="114">
        <v>16</v>
      </c>
      <c r="BB180" s="54">
        <v>8</v>
      </c>
      <c r="BC180" s="54">
        <v>10</v>
      </c>
      <c r="BD180" s="54">
        <v>10</v>
      </c>
      <c r="BE180" s="54">
        <v>8</v>
      </c>
      <c r="BF180" s="54">
        <v>10</v>
      </c>
      <c r="BG180" s="54">
        <v>11</v>
      </c>
      <c r="BH180" s="54">
        <v>12</v>
      </c>
      <c r="BI180" s="114">
        <v>23</v>
      </c>
      <c r="BJ180" s="114">
        <v>23</v>
      </c>
      <c r="BK180" s="54">
        <v>15</v>
      </c>
      <c r="BL180" s="54">
        <v>10</v>
      </c>
      <c r="BM180" s="54">
        <v>12</v>
      </c>
      <c r="BN180" s="54">
        <v>12</v>
      </c>
      <c r="BO180" s="54">
        <v>17</v>
      </c>
      <c r="BP180" s="54">
        <v>8</v>
      </c>
      <c r="BQ180" s="54">
        <v>12</v>
      </c>
      <c r="BR180" s="54">
        <v>22</v>
      </c>
      <c r="BS180" s="54">
        <v>20</v>
      </c>
      <c r="BT180" s="54">
        <v>14</v>
      </c>
      <c r="BU180" s="54">
        <v>12</v>
      </c>
      <c r="BV180" s="54">
        <v>11</v>
      </c>
      <c r="BW180" s="54">
        <v>13</v>
      </c>
      <c r="BX180" s="54">
        <v>11</v>
      </c>
      <c r="BY180" s="54">
        <v>11</v>
      </c>
      <c r="BZ180" s="54">
        <v>12</v>
      </c>
      <c r="CA180" s="54">
        <v>12</v>
      </c>
      <c r="CB180" s="71" t="s">
        <v>0</v>
      </c>
      <c r="CC180" s="71" t="s">
        <v>0</v>
      </c>
      <c r="CD180" s="71" t="s">
        <v>0</v>
      </c>
      <c r="CE180" s="71" t="s">
        <v>0</v>
      </c>
      <c r="CF180" s="71" t="s">
        <v>0</v>
      </c>
      <c r="CG180" s="71" t="s">
        <v>0</v>
      </c>
      <c r="CH180" s="71" t="s">
        <v>0</v>
      </c>
      <c r="CI180" s="71" t="s">
        <v>0</v>
      </c>
      <c r="CJ180" s="71" t="s">
        <v>0</v>
      </c>
      <c r="CK180" s="71" t="s">
        <v>0</v>
      </c>
      <c r="CL180" s="71" t="s">
        <v>0</v>
      </c>
      <c r="CM180" s="71" t="s">
        <v>0</v>
      </c>
      <c r="CN180" s="71" t="s">
        <v>0</v>
      </c>
      <c r="CO180" s="71" t="s">
        <v>0</v>
      </c>
      <c r="CP180" s="71" t="s">
        <v>0</v>
      </c>
      <c r="CQ180" s="71" t="s">
        <v>0</v>
      </c>
      <c r="CR180" s="71" t="s">
        <v>0</v>
      </c>
      <c r="CS180" s="71" t="s">
        <v>0</v>
      </c>
      <c r="CT180" s="71" t="s">
        <v>0</v>
      </c>
      <c r="CU180" s="71" t="s">
        <v>0</v>
      </c>
      <c r="CV180" s="71" t="s">
        <v>0</v>
      </c>
      <c r="CW180" s="71" t="s">
        <v>0</v>
      </c>
      <c r="CX180" s="71" t="s">
        <v>0</v>
      </c>
      <c r="CY180" s="71" t="s">
        <v>0</v>
      </c>
      <c r="CZ180" s="71" t="s">
        <v>0</v>
      </c>
      <c r="DA180" s="71" t="s">
        <v>0</v>
      </c>
      <c r="DB180" s="71" t="s">
        <v>0</v>
      </c>
      <c r="DC180" s="71" t="s">
        <v>0</v>
      </c>
      <c r="DD180" s="71" t="s">
        <v>0</v>
      </c>
      <c r="DE180" s="71" t="s">
        <v>0</v>
      </c>
      <c r="DF180" s="71" t="s">
        <v>0</v>
      </c>
      <c r="DG180" s="71" t="s">
        <v>0</v>
      </c>
      <c r="DH180" s="71" t="s">
        <v>0</v>
      </c>
      <c r="DI180" s="71" t="s">
        <v>0</v>
      </c>
      <c r="DJ180" s="71" t="s">
        <v>0</v>
      </c>
      <c r="DK180" s="71" t="s">
        <v>0</v>
      </c>
      <c r="DL180" s="71" t="s">
        <v>0</v>
      </c>
      <c r="DM180" s="71" t="s">
        <v>0</v>
      </c>
      <c r="DN180" s="71" t="s">
        <v>0</v>
      </c>
      <c r="DO180" s="71" t="s">
        <v>0</v>
      </c>
      <c r="DP180" s="71" t="s">
        <v>0</v>
      </c>
      <c r="DQ180" s="71" t="s">
        <v>0</v>
      </c>
      <c r="DR180" s="71" t="s">
        <v>0</v>
      </c>
      <c r="DS180" s="71" t="s">
        <v>0</v>
      </c>
      <c r="DT180" s="144">
        <f>(2.71828^(-492.8857+59.0795*K180+7.224*L180))/(1+(2.71828^(-492.8857+59.0795*K180+7.224*L180)))</f>
        <v>3.6882729108440401E-33</v>
      </c>
      <c r="DU180" s="40">
        <f>COUNTIF($M180,"=13")+COUNTIF($N180,"=21")+COUNTIF($O180,"=14")+COUNTIF($P180,"=11")+COUNTIF($Q180,"=11")+COUNTIF($R180,"=14")+COUNTIF($S180,"=12")+COUNTIF($T180,"=12")+COUNTIF($U180,"=12")+COUNTIF($V180,"=13")+COUNTIF($W180,"=13")+COUNTIF($X180,"=16")</f>
        <v>7</v>
      </c>
      <c r="DV180" s="40">
        <f>COUNTIF($Y180,"=17")+COUNTIF($Z180,"=9")+COUNTIF($AA180,"=9")+COUNTIF($AB180,"=11")+COUNTIF($AC180,"=11")+COUNTIF($AD180,"=25")+COUNTIF($AE180,"=15")+COUNTIF($AF180,"=19")+COUNTIF($AG180,"=30")+COUNTIF($AH180,"=15")+COUNTIF($AI180,"=15")+COUNTIF($AJ180,"=16")+COUNTIF($AK180,"=17")</f>
        <v>8</v>
      </c>
      <c r="DW180" s="40">
        <f>COUNTIF($AL180,"=11")+COUNTIF($AM180,"=11")+COUNTIF($AN180,"=22")+COUNTIF($AO180,"=23")+COUNTIF($AP180,"=17")+COUNTIF($AQ180,"=14")+COUNTIF($AR180,"=19")+COUNTIF($AS180,"=17")+COUNTIF($AV180,"=12")+COUNTIF($AW180,"=12")</f>
        <v>8</v>
      </c>
      <c r="DX180" s="40">
        <f>COUNTIF($AX180,"=11")+COUNTIF($AY180,"=9")+COUNTIF($AZ180,"=15")+COUNTIF($BA180,"=16")+COUNTIF($BB180,"=8")+COUNTIF($BC180,"=10")+COUNTIF($BD180,"=10")+COUNTIF($BE180,"=8")+COUNTIF($BF180,"=10")+COUNTIF($BG180,"=10")</f>
        <v>8</v>
      </c>
      <c r="DY180" s="40">
        <f>COUNTIF($BH180,"=12")+COUNTIF($BI180,"=23")+COUNTIF($BJ180,"=23")+COUNTIF($BK180,"=15")+COUNTIF($BL180,"=10")+COUNTIF($BM180,"=12")+COUNTIF($BN180,"=12")+COUNTIF($BO180,"=16")+COUNTIF($BP180,"=8")+COUNTIF($BQ180,"=12")+COUNTIF($BR180,"=22")+COUNTIF($BS180,"=20")+COUNTIF($BT180,"=13")</f>
        <v>11</v>
      </c>
      <c r="DZ180" s="40">
        <f>COUNTIF($BU180,"=12")+COUNTIF($BV180,"=11")+COUNTIF($BW180,"=13")+COUNTIF($BX180,"=10")+COUNTIF($BY180,"=11")+COUNTIF($BZ180,"=12")+COUNTIF($CA180,"=12")</f>
        <v>6</v>
      </c>
      <c r="EA180" s="14" t="s">
        <v>792</v>
      </c>
      <c r="EB180" s="14" t="s">
        <v>793</v>
      </c>
      <c r="EC180" s="14"/>
    </row>
    <row r="181" spans="1:133" s="51" customFormat="1" x14ac:dyDescent="0.25">
      <c r="A181" s="53">
        <v>285322</v>
      </c>
      <c r="B181" s="53" t="s">
        <v>98</v>
      </c>
      <c r="C181" s="53" t="s">
        <v>327</v>
      </c>
      <c r="D181" s="111" t="s">
        <v>331</v>
      </c>
      <c r="E181" s="14" t="s">
        <v>6</v>
      </c>
      <c r="F181" s="14" t="s">
        <v>172</v>
      </c>
      <c r="G181" s="6">
        <v>44148</v>
      </c>
      <c r="H181" s="53">
        <v>0</v>
      </c>
      <c r="I181" s="14" t="s">
        <v>285</v>
      </c>
      <c r="J181" s="6">
        <v>41277.888888888891</v>
      </c>
      <c r="K181" s="123">
        <f>+COUNTIF($N181,"&lt;=21")+COUNTIF($AA181,"&lt;=9")+COUNTIF($AJ181,"&lt;=16")+COUNTIF($AN181,"&gt;=22")+COUNTIF($AP181,"&gt;=17")+COUNTIF($AQ181,"&lt;=14")+COUNTIF($AR181,"&gt;=19")+COUNTIF($BK181,"&lt;=15")+COUNTIF($BO181,"&gt;=16")+COUNTIF($BX181,"&lt;=10")</f>
        <v>5</v>
      </c>
      <c r="L181" s="124">
        <f>65-(+DU181+DV181+DW181+DX181+DY181+DZ181)</f>
        <v>18</v>
      </c>
      <c r="M181" s="129">
        <v>13</v>
      </c>
      <c r="N181" s="104">
        <v>25</v>
      </c>
      <c r="O181" s="129">
        <v>14</v>
      </c>
      <c r="P181" s="110">
        <v>10</v>
      </c>
      <c r="Q181" s="4">
        <v>11</v>
      </c>
      <c r="R181" s="4">
        <v>14</v>
      </c>
      <c r="S181" s="129">
        <v>12</v>
      </c>
      <c r="T181" s="129">
        <v>12</v>
      </c>
      <c r="U181" s="101">
        <v>11</v>
      </c>
      <c r="V181" s="129">
        <v>13</v>
      </c>
      <c r="W181" s="129">
        <v>13</v>
      </c>
      <c r="X181" s="67">
        <v>16</v>
      </c>
      <c r="Y181" s="129">
        <v>17</v>
      </c>
      <c r="Z181" s="4">
        <v>9</v>
      </c>
      <c r="AA181" s="4">
        <v>10</v>
      </c>
      <c r="AB181" s="129">
        <v>11</v>
      </c>
      <c r="AC181" s="129">
        <v>11</v>
      </c>
      <c r="AD181" s="104">
        <v>26</v>
      </c>
      <c r="AE181" s="106">
        <v>16</v>
      </c>
      <c r="AF181" s="129">
        <v>19</v>
      </c>
      <c r="AG181" s="171">
        <v>28</v>
      </c>
      <c r="AH181" s="4">
        <v>15</v>
      </c>
      <c r="AI181" s="4">
        <v>15</v>
      </c>
      <c r="AJ181" s="125">
        <v>16</v>
      </c>
      <c r="AK181" s="4">
        <v>17</v>
      </c>
      <c r="AL181" s="129">
        <v>11</v>
      </c>
      <c r="AM181" s="129">
        <v>11</v>
      </c>
      <c r="AN181" s="4">
        <v>19</v>
      </c>
      <c r="AO181" s="4">
        <v>23</v>
      </c>
      <c r="AP181" s="129">
        <v>16</v>
      </c>
      <c r="AQ181" s="110">
        <v>14</v>
      </c>
      <c r="AR181" s="109">
        <v>20</v>
      </c>
      <c r="AS181" s="129">
        <v>17</v>
      </c>
      <c r="AT181" s="59">
        <v>35</v>
      </c>
      <c r="AU181" s="4">
        <v>36</v>
      </c>
      <c r="AV181" s="129">
        <v>12</v>
      </c>
      <c r="AW181" s="129">
        <v>12</v>
      </c>
      <c r="AX181" s="106">
        <v>12</v>
      </c>
      <c r="AY181" s="129">
        <v>9</v>
      </c>
      <c r="AZ181" s="4">
        <v>15</v>
      </c>
      <c r="BA181" s="125">
        <v>15</v>
      </c>
      <c r="BB181" s="110">
        <v>7</v>
      </c>
      <c r="BC181" s="59">
        <v>10</v>
      </c>
      <c r="BD181" s="59">
        <v>10</v>
      </c>
      <c r="BE181" s="59">
        <v>8</v>
      </c>
      <c r="BF181" s="59">
        <v>10</v>
      </c>
      <c r="BG181" s="59">
        <v>10</v>
      </c>
      <c r="BH181" s="59">
        <v>12</v>
      </c>
      <c r="BI181" s="4">
        <v>23</v>
      </c>
      <c r="BJ181" s="4">
        <v>23</v>
      </c>
      <c r="BK181" s="171">
        <v>14</v>
      </c>
      <c r="BL181" s="59">
        <v>10</v>
      </c>
      <c r="BM181" s="129">
        <v>12</v>
      </c>
      <c r="BN181" s="129">
        <v>12</v>
      </c>
      <c r="BO181" s="109">
        <v>19</v>
      </c>
      <c r="BP181" s="129">
        <v>8</v>
      </c>
      <c r="BQ181" s="54">
        <v>12</v>
      </c>
      <c r="BR181" s="106">
        <v>23</v>
      </c>
      <c r="BS181" s="129">
        <v>20</v>
      </c>
      <c r="BT181" s="106">
        <v>14</v>
      </c>
      <c r="BU181" s="129">
        <v>12</v>
      </c>
      <c r="BV181" s="129">
        <v>11</v>
      </c>
      <c r="BW181" s="129">
        <v>13</v>
      </c>
      <c r="BX181" s="129">
        <v>11</v>
      </c>
      <c r="BY181" s="129">
        <v>11</v>
      </c>
      <c r="BZ181" s="129">
        <v>12</v>
      </c>
      <c r="CA181" s="129">
        <v>12</v>
      </c>
      <c r="CB181" s="62">
        <v>37</v>
      </c>
      <c r="CC181" s="62">
        <v>14</v>
      </c>
      <c r="CD181" s="62">
        <v>9</v>
      </c>
      <c r="CE181" s="62">
        <v>16</v>
      </c>
      <c r="CF181" s="62">
        <v>13</v>
      </c>
      <c r="CG181" s="62">
        <v>25</v>
      </c>
      <c r="CH181" s="62">
        <v>26</v>
      </c>
      <c r="CI181" s="62">
        <v>20</v>
      </c>
      <c r="CJ181" s="62">
        <v>12</v>
      </c>
      <c r="CK181" s="62">
        <v>11</v>
      </c>
      <c r="CL181" s="62">
        <v>12</v>
      </c>
      <c r="CM181" s="62">
        <v>12</v>
      </c>
      <c r="CN181" s="62">
        <v>11</v>
      </c>
      <c r="CO181" s="62">
        <v>9</v>
      </c>
      <c r="CP181" s="62">
        <v>13</v>
      </c>
      <c r="CQ181" s="62">
        <v>11</v>
      </c>
      <c r="CR181" s="62">
        <v>10</v>
      </c>
      <c r="CS181" s="62">
        <v>11</v>
      </c>
      <c r="CT181" s="62">
        <v>11</v>
      </c>
      <c r="CU181" s="62">
        <v>30</v>
      </c>
      <c r="CV181" s="62">
        <v>12</v>
      </c>
      <c r="CW181" s="62">
        <v>13</v>
      </c>
      <c r="CX181" s="62">
        <v>23</v>
      </c>
      <c r="CY181" s="62">
        <v>13</v>
      </c>
      <c r="CZ181" s="62">
        <v>10</v>
      </c>
      <c r="DA181" s="62">
        <v>10</v>
      </c>
      <c r="DB181" s="62">
        <v>18</v>
      </c>
      <c r="DC181" s="62">
        <v>15</v>
      </c>
      <c r="DD181" s="62">
        <v>17</v>
      </c>
      <c r="DE181" s="62">
        <v>13</v>
      </c>
      <c r="DF181" s="62">
        <v>25</v>
      </c>
      <c r="DG181" s="62">
        <v>16</v>
      </c>
      <c r="DH181" s="62">
        <v>11</v>
      </c>
      <c r="DI181" s="62">
        <v>15</v>
      </c>
      <c r="DJ181" s="62">
        <v>25</v>
      </c>
      <c r="DK181" s="62">
        <v>12</v>
      </c>
      <c r="DL181" s="62">
        <v>23</v>
      </c>
      <c r="DM181" s="62">
        <v>18</v>
      </c>
      <c r="DN181" s="62">
        <v>10</v>
      </c>
      <c r="DO181" s="62">
        <v>14</v>
      </c>
      <c r="DP181" s="62">
        <v>17</v>
      </c>
      <c r="DQ181" s="62">
        <v>9</v>
      </c>
      <c r="DR181" s="62">
        <v>12</v>
      </c>
      <c r="DS181" s="62">
        <v>11</v>
      </c>
      <c r="DT181" s="144">
        <f>(2.71828^(-492.8857+59.0795*K181+7.224*L181))/(1+(2.71828^(-492.8857+59.0795*K181+7.224*L181)))</f>
        <v>5.0601603089981026E-30</v>
      </c>
      <c r="DU181" s="40">
        <f>COUNTIF($M181,"=13")+COUNTIF($N181,"=21")+COUNTIF($O181,"=14")+COUNTIF($P181,"=11")+COUNTIF($Q181,"=11")+COUNTIF($R181,"=14")+COUNTIF($S181,"=12")+COUNTIF($T181,"=12")+COUNTIF($U181,"=12")+COUNTIF($V181,"=13")+COUNTIF($W181,"=13")+COUNTIF($X181,"=16")</f>
        <v>9</v>
      </c>
      <c r="DV181" s="40">
        <f>COUNTIF($Y181,"=17")+COUNTIF($Z181,"=9")+COUNTIF($AA181,"=9")+COUNTIF($AB181,"=11")+COUNTIF($AC181,"=11")+COUNTIF($AD181,"=25")+COUNTIF($AE181,"=15")+COUNTIF($AF181,"=19")+COUNTIF($AG181,"=30")+COUNTIF($AH181,"=15")+COUNTIF($AI181,"=15")+COUNTIF($AJ181,"=16")+COUNTIF($AK181,"=17")</f>
        <v>9</v>
      </c>
      <c r="DW181" s="40">
        <f>COUNTIF($AL181,"=11")+COUNTIF($AM181,"=11")+COUNTIF($AN181,"=22")+COUNTIF($AO181,"=23")+COUNTIF($AP181,"=17")+COUNTIF($AQ181,"=14")+COUNTIF($AR181,"=19")+COUNTIF($AS181,"=17")+COUNTIF($AV181,"=12")+COUNTIF($AW181,"=12")</f>
        <v>7</v>
      </c>
      <c r="DX181" s="40">
        <f>COUNTIF($AX181,"=11")+COUNTIF($AY181,"=9")+COUNTIF($AZ181,"=15")+COUNTIF($BA181,"=16")+COUNTIF($BB181,"=8")+COUNTIF($BC181,"=10")+COUNTIF($BD181,"=10")+COUNTIF($BE181,"=8")+COUNTIF($BF181,"=10")+COUNTIF($BG181,"=10")</f>
        <v>7</v>
      </c>
      <c r="DY181" s="40">
        <f>COUNTIF($BH181,"=12")+COUNTIF($BI181,"=23")+COUNTIF($BJ181,"=23")+COUNTIF($BK181,"=15")+COUNTIF($BL181,"=10")+COUNTIF($BM181,"=12")+COUNTIF($BN181,"=12")+COUNTIF($BO181,"=16")+COUNTIF($BP181,"=8")+COUNTIF($BQ181,"=12")+COUNTIF($BR181,"=22")+COUNTIF($BS181,"=20")+COUNTIF($BT181,"=13")</f>
        <v>9</v>
      </c>
      <c r="DZ181" s="40">
        <f>COUNTIF($BU181,"=12")+COUNTIF($BV181,"=11")+COUNTIF($BW181,"=13")+COUNTIF($BX181,"=10")+COUNTIF($BY181,"=11")+COUNTIF($BZ181,"=12")+COUNTIF($CA181,"=12")</f>
        <v>6</v>
      </c>
      <c r="EA181" s="14" t="s">
        <v>98</v>
      </c>
      <c r="EB181" s="14" t="s">
        <v>326</v>
      </c>
      <c r="EC181" s="20" t="s">
        <v>338</v>
      </c>
    </row>
    <row r="182" spans="1:133" s="51" customFormat="1" x14ac:dyDescent="0.25">
      <c r="A182" s="133" t="s">
        <v>353</v>
      </c>
      <c r="B182" s="53" t="s">
        <v>140</v>
      </c>
      <c r="C182" s="53" t="s">
        <v>355</v>
      </c>
      <c r="D182" s="111" t="s">
        <v>359</v>
      </c>
      <c r="E182" s="14" t="s">
        <v>12</v>
      </c>
      <c r="F182" s="14" t="s">
        <v>172</v>
      </c>
      <c r="G182" s="6">
        <v>44148</v>
      </c>
      <c r="H182" s="53">
        <v>0</v>
      </c>
      <c r="I182" s="14" t="s">
        <v>285</v>
      </c>
      <c r="J182" s="6">
        <v>41277.888888888891</v>
      </c>
      <c r="K182" s="123">
        <f>+COUNTIF($N182,"&lt;=21")+COUNTIF($AA182,"&lt;=9")+COUNTIF($AJ182,"&lt;=16")+COUNTIF($AN182,"&gt;=22")+COUNTIF($AP182,"&gt;=17")+COUNTIF($AQ182,"&lt;=14")+COUNTIF($AR182,"&gt;=19")+COUNTIF($BK182,"&lt;=15")+COUNTIF($BO182,"&gt;=16")+COUNTIF($BX182,"&lt;=10")</f>
        <v>4</v>
      </c>
      <c r="L182" s="124">
        <f>65-(+DU182+DV182+DW182+DX182+DY182+DZ182)</f>
        <v>16</v>
      </c>
      <c r="M182" s="54">
        <v>13</v>
      </c>
      <c r="N182" s="101">
        <v>23</v>
      </c>
      <c r="O182" s="104">
        <v>15</v>
      </c>
      <c r="P182" s="54">
        <v>11</v>
      </c>
      <c r="Q182" s="106">
        <v>12</v>
      </c>
      <c r="R182" s="59">
        <v>14</v>
      </c>
      <c r="S182" s="54">
        <v>12</v>
      </c>
      <c r="T182" s="54">
        <v>12</v>
      </c>
      <c r="U182" s="54">
        <v>12</v>
      </c>
      <c r="V182" s="54">
        <v>13</v>
      </c>
      <c r="W182" s="54">
        <v>13</v>
      </c>
      <c r="X182" s="67">
        <v>16</v>
      </c>
      <c r="Y182" s="101">
        <v>16</v>
      </c>
      <c r="Z182" s="4">
        <v>9</v>
      </c>
      <c r="AA182" s="4">
        <v>10</v>
      </c>
      <c r="AB182" s="54">
        <v>11</v>
      </c>
      <c r="AC182" s="54">
        <v>11</v>
      </c>
      <c r="AD182" s="101">
        <v>24</v>
      </c>
      <c r="AE182" s="54">
        <v>15</v>
      </c>
      <c r="AF182" s="54">
        <v>19</v>
      </c>
      <c r="AG182" s="54">
        <v>30</v>
      </c>
      <c r="AH182" s="4">
        <v>15</v>
      </c>
      <c r="AI182" s="4">
        <v>15</v>
      </c>
      <c r="AJ182" s="4">
        <v>17</v>
      </c>
      <c r="AK182" s="106">
        <v>18</v>
      </c>
      <c r="AL182" s="54">
        <v>11</v>
      </c>
      <c r="AM182" s="54">
        <v>11</v>
      </c>
      <c r="AN182" s="4">
        <v>19</v>
      </c>
      <c r="AO182" s="4">
        <v>23</v>
      </c>
      <c r="AP182" s="105">
        <v>18</v>
      </c>
      <c r="AQ182" s="54">
        <v>15</v>
      </c>
      <c r="AR182" s="104">
        <v>19</v>
      </c>
      <c r="AS182" s="105">
        <v>19</v>
      </c>
      <c r="AT182" s="4">
        <v>38</v>
      </c>
      <c r="AU182" s="67">
        <v>38</v>
      </c>
      <c r="AV182" s="54">
        <v>12</v>
      </c>
      <c r="AW182" s="54">
        <v>12</v>
      </c>
      <c r="AX182" s="104">
        <v>12</v>
      </c>
      <c r="AY182" s="54">
        <v>9</v>
      </c>
      <c r="AZ182" s="4">
        <v>15</v>
      </c>
      <c r="BA182" s="4">
        <v>16</v>
      </c>
      <c r="BB182" s="54">
        <v>8</v>
      </c>
      <c r="BC182" s="54">
        <v>10</v>
      </c>
      <c r="BD182" s="54">
        <v>10</v>
      </c>
      <c r="BE182" s="54">
        <v>8</v>
      </c>
      <c r="BF182" s="54">
        <v>10</v>
      </c>
      <c r="BG182" s="104">
        <v>11</v>
      </c>
      <c r="BH182" s="54">
        <v>12</v>
      </c>
      <c r="BI182" s="4">
        <v>23</v>
      </c>
      <c r="BJ182" s="4">
        <v>23</v>
      </c>
      <c r="BK182" s="101">
        <v>15</v>
      </c>
      <c r="BL182" s="54">
        <v>10</v>
      </c>
      <c r="BM182" s="54">
        <v>12</v>
      </c>
      <c r="BN182" s="54">
        <v>12</v>
      </c>
      <c r="BO182" s="104">
        <v>16</v>
      </c>
      <c r="BP182" s="54">
        <v>8</v>
      </c>
      <c r="BQ182" s="54">
        <v>12</v>
      </c>
      <c r="BR182" s="104">
        <v>23</v>
      </c>
      <c r="BS182" s="54">
        <v>20</v>
      </c>
      <c r="BT182" s="54">
        <v>13</v>
      </c>
      <c r="BU182" s="54">
        <v>12</v>
      </c>
      <c r="BV182" s="54">
        <v>11</v>
      </c>
      <c r="BW182" s="54">
        <v>13</v>
      </c>
      <c r="BX182" s="54">
        <v>11</v>
      </c>
      <c r="BY182" s="54">
        <v>11</v>
      </c>
      <c r="BZ182" s="54">
        <v>12</v>
      </c>
      <c r="CA182" s="54">
        <v>12</v>
      </c>
      <c r="CB182" s="62">
        <v>36</v>
      </c>
      <c r="CC182" s="62">
        <v>15</v>
      </c>
      <c r="CD182" s="62">
        <v>9</v>
      </c>
      <c r="CE182" s="62">
        <v>16</v>
      </c>
      <c r="CF182" s="62">
        <v>12</v>
      </c>
      <c r="CG182" s="62">
        <v>26</v>
      </c>
      <c r="CH182" s="62">
        <v>26</v>
      </c>
      <c r="CI182" s="62">
        <v>19</v>
      </c>
      <c r="CJ182" s="62">
        <v>12</v>
      </c>
      <c r="CK182" s="62">
        <v>11</v>
      </c>
      <c r="CL182" s="62">
        <v>13</v>
      </c>
      <c r="CM182" s="62">
        <v>12</v>
      </c>
      <c r="CN182" s="62">
        <v>11</v>
      </c>
      <c r="CO182" s="62">
        <v>9</v>
      </c>
      <c r="CP182" s="62">
        <v>12</v>
      </c>
      <c r="CQ182" s="62">
        <v>12</v>
      </c>
      <c r="CR182" s="62">
        <v>10</v>
      </c>
      <c r="CS182" s="62">
        <v>11</v>
      </c>
      <c r="CT182" s="62">
        <v>11</v>
      </c>
      <c r="CU182" s="62">
        <v>30</v>
      </c>
      <c r="CV182" s="62">
        <v>12</v>
      </c>
      <c r="CW182" s="62">
        <v>13</v>
      </c>
      <c r="CX182" s="62">
        <v>24</v>
      </c>
      <c r="CY182" s="62">
        <v>14</v>
      </c>
      <c r="CZ182" s="62">
        <v>10</v>
      </c>
      <c r="DA182" s="62">
        <v>10</v>
      </c>
      <c r="DB182" s="62">
        <v>21</v>
      </c>
      <c r="DC182" s="62">
        <v>15</v>
      </c>
      <c r="DD182" s="62">
        <v>18</v>
      </c>
      <c r="DE182" s="62">
        <v>13</v>
      </c>
      <c r="DF182" s="62">
        <v>24</v>
      </c>
      <c r="DG182" s="62">
        <v>16</v>
      </c>
      <c r="DH182" s="62">
        <v>11</v>
      </c>
      <c r="DI182" s="62">
        <v>15</v>
      </c>
      <c r="DJ182" s="62">
        <v>25</v>
      </c>
      <c r="DK182" s="62">
        <v>12</v>
      </c>
      <c r="DL182" s="62">
        <v>23</v>
      </c>
      <c r="DM182" s="62">
        <v>18</v>
      </c>
      <c r="DN182" s="62">
        <v>10</v>
      </c>
      <c r="DO182" s="62">
        <v>14</v>
      </c>
      <c r="DP182" s="62">
        <v>17</v>
      </c>
      <c r="DQ182" s="62">
        <v>9</v>
      </c>
      <c r="DR182" s="62">
        <v>12</v>
      </c>
      <c r="DS182" s="62">
        <v>11</v>
      </c>
      <c r="DT182" s="144">
        <f>(2.71828^(-492.8857+59.0795*K182+7.224*L182))/(1+(2.71828^(-492.8857+59.0795*K182+7.224*L182)))</f>
        <v>5.9101463764485935E-62</v>
      </c>
      <c r="DU182" s="40">
        <f>COUNTIF($M182,"=13")+COUNTIF($N182,"=21")+COUNTIF($O182,"=14")+COUNTIF($P182,"=11")+COUNTIF($Q182,"=11")+COUNTIF($R182,"=14")+COUNTIF($S182,"=12")+COUNTIF($T182,"=12")+COUNTIF($U182,"=12")+COUNTIF($V182,"=13")+COUNTIF($W182,"=13")+COUNTIF($X182,"=16")</f>
        <v>9</v>
      </c>
      <c r="DV182" s="40">
        <f>COUNTIF($Y182,"=17")+COUNTIF($Z182,"=9")+COUNTIF($AA182,"=9")+COUNTIF($AB182,"=11")+COUNTIF($AC182,"=11")+COUNTIF($AD182,"=25")+COUNTIF($AE182,"=15")+COUNTIF($AF182,"=19")+COUNTIF($AG182,"=30")+COUNTIF($AH182,"=15")+COUNTIF($AI182,"=15")+COUNTIF($AJ182,"=16")+COUNTIF($AK182,"=17")</f>
        <v>8</v>
      </c>
      <c r="DW182" s="40">
        <f>COUNTIF($AL182,"=11")+COUNTIF($AM182,"=11")+COUNTIF($AN182,"=22")+COUNTIF($AO182,"=23")+COUNTIF($AP182,"=17")+COUNTIF($AQ182,"=14")+COUNTIF($AR182,"=19")+COUNTIF($AS182,"=17")+COUNTIF($AV182,"=12")+COUNTIF($AW182,"=12")</f>
        <v>6</v>
      </c>
      <c r="DX182" s="40">
        <f>COUNTIF($AX182,"=11")+COUNTIF($AY182,"=9")+COUNTIF($AZ182,"=15")+COUNTIF($BA182,"=16")+COUNTIF($BB182,"=8")+COUNTIF($BC182,"=10")+COUNTIF($BD182,"=10")+COUNTIF($BE182,"=8")+COUNTIF($BF182,"=10")+COUNTIF($BG182,"=10")</f>
        <v>8</v>
      </c>
      <c r="DY182" s="40">
        <f>COUNTIF($BH182,"=12")+COUNTIF($BI182,"=23")+COUNTIF($BJ182,"=23")+COUNTIF($BK182,"=15")+COUNTIF($BL182,"=10")+COUNTIF($BM182,"=12")+COUNTIF($BN182,"=12")+COUNTIF($BO182,"=16")+COUNTIF($BP182,"=8")+COUNTIF($BQ182,"=12")+COUNTIF($BR182,"=22")+COUNTIF($BS182,"=20")+COUNTIF($BT182,"=13")</f>
        <v>12</v>
      </c>
      <c r="DZ182" s="40">
        <f>COUNTIF($BU182,"=12")+COUNTIF($BV182,"=11")+COUNTIF($BW182,"=13")+COUNTIF($BX182,"=10")+COUNTIF($BY182,"=11")+COUNTIF($BZ182,"=12")+COUNTIF($CA182,"=12")</f>
        <v>6</v>
      </c>
      <c r="EA182" s="14" t="s">
        <v>140</v>
      </c>
      <c r="EB182" s="14" t="s">
        <v>354</v>
      </c>
      <c r="EC182" s="52"/>
    </row>
    <row r="183" spans="1:133" s="51" customFormat="1" x14ac:dyDescent="0.25">
      <c r="A183" s="133">
        <v>917480</v>
      </c>
      <c r="B183" s="53" t="s">
        <v>232</v>
      </c>
      <c r="C183" s="53" t="s">
        <v>352</v>
      </c>
      <c r="D183" s="111" t="s">
        <v>336</v>
      </c>
      <c r="E183" s="14" t="s">
        <v>12</v>
      </c>
      <c r="F183" s="14" t="s">
        <v>172</v>
      </c>
      <c r="G183" s="6">
        <v>44148</v>
      </c>
      <c r="H183" s="53">
        <v>0</v>
      </c>
      <c r="I183" s="14" t="s">
        <v>285</v>
      </c>
      <c r="J183" s="6">
        <v>41277.888888888891</v>
      </c>
      <c r="K183" s="123">
        <f>+COUNTIF($N183,"&lt;=21")+COUNTIF($AA183,"&lt;=9")+COUNTIF($AJ183,"&lt;=16")+COUNTIF($AN183,"&gt;=22")+COUNTIF($AP183,"&gt;=17")+COUNTIF($AQ183,"&lt;=14")+COUNTIF($AR183,"&gt;=19")+COUNTIF($BK183,"&lt;=15")+COUNTIF($BO183,"&gt;=16")+COUNTIF($BX183,"&lt;=10")</f>
        <v>4</v>
      </c>
      <c r="L183" s="124">
        <f>65-(+DU183+DV183+DW183+DX183+DY183+DZ183)</f>
        <v>16</v>
      </c>
      <c r="M183" s="129">
        <v>13</v>
      </c>
      <c r="N183" s="54">
        <v>24</v>
      </c>
      <c r="O183" s="106">
        <v>15</v>
      </c>
      <c r="P183" s="110">
        <v>10</v>
      </c>
      <c r="Q183" s="109">
        <v>13</v>
      </c>
      <c r="R183" s="4">
        <v>14</v>
      </c>
      <c r="S183" s="129">
        <v>12</v>
      </c>
      <c r="T183" s="129">
        <v>12</v>
      </c>
      <c r="U183" s="129">
        <v>12</v>
      </c>
      <c r="V183" s="54">
        <v>13</v>
      </c>
      <c r="W183" s="129">
        <v>13</v>
      </c>
      <c r="X183" s="67">
        <v>16</v>
      </c>
      <c r="Y183" s="129">
        <v>17</v>
      </c>
      <c r="Z183" s="4">
        <v>9</v>
      </c>
      <c r="AA183" s="125">
        <v>9</v>
      </c>
      <c r="AB183" s="129">
        <v>11</v>
      </c>
      <c r="AC183" s="129">
        <v>11</v>
      </c>
      <c r="AD183" s="101">
        <v>24</v>
      </c>
      <c r="AE183" s="129">
        <v>15</v>
      </c>
      <c r="AF183" s="129">
        <v>19</v>
      </c>
      <c r="AG183" s="106">
        <v>31</v>
      </c>
      <c r="AH183" s="4">
        <v>15</v>
      </c>
      <c r="AI183" s="4">
        <v>15</v>
      </c>
      <c r="AJ183" s="4">
        <v>17</v>
      </c>
      <c r="AK183" s="106">
        <v>18</v>
      </c>
      <c r="AL183" s="54">
        <v>11</v>
      </c>
      <c r="AM183" s="54">
        <v>11</v>
      </c>
      <c r="AN183" s="4">
        <v>19</v>
      </c>
      <c r="AO183" s="4">
        <v>23</v>
      </c>
      <c r="AP183" s="105">
        <v>18</v>
      </c>
      <c r="AQ183" s="54">
        <v>15</v>
      </c>
      <c r="AR183" s="110">
        <v>17</v>
      </c>
      <c r="AS183" s="129">
        <v>17</v>
      </c>
      <c r="AT183" s="4">
        <v>38</v>
      </c>
      <c r="AU183" s="67">
        <v>38</v>
      </c>
      <c r="AV183" s="129">
        <v>12</v>
      </c>
      <c r="AW183" s="129">
        <v>12</v>
      </c>
      <c r="AX183" s="106">
        <v>12</v>
      </c>
      <c r="AY183" s="129">
        <v>9</v>
      </c>
      <c r="AZ183" s="4">
        <v>15</v>
      </c>
      <c r="BA183" s="4">
        <v>16</v>
      </c>
      <c r="BB183" s="129">
        <v>8</v>
      </c>
      <c r="BC183" s="129">
        <v>10</v>
      </c>
      <c r="BD183" s="129">
        <v>10</v>
      </c>
      <c r="BE183" s="129">
        <v>8</v>
      </c>
      <c r="BF183" s="129">
        <v>10</v>
      </c>
      <c r="BG183" s="106">
        <v>11</v>
      </c>
      <c r="BH183" s="129">
        <v>12</v>
      </c>
      <c r="BI183" s="4">
        <v>23</v>
      </c>
      <c r="BJ183" s="4">
        <v>23</v>
      </c>
      <c r="BK183" s="110">
        <v>15</v>
      </c>
      <c r="BL183" s="129">
        <v>10</v>
      </c>
      <c r="BM183" s="129">
        <v>12</v>
      </c>
      <c r="BN183" s="129">
        <v>12</v>
      </c>
      <c r="BO183" s="106">
        <v>16</v>
      </c>
      <c r="BP183" s="129">
        <v>8</v>
      </c>
      <c r="BQ183" s="129">
        <v>12</v>
      </c>
      <c r="BR183" s="129">
        <v>22</v>
      </c>
      <c r="BS183" s="129">
        <v>20</v>
      </c>
      <c r="BT183" s="106">
        <v>14</v>
      </c>
      <c r="BU183" s="129">
        <v>12</v>
      </c>
      <c r="BV183" s="129">
        <v>11</v>
      </c>
      <c r="BW183" s="129">
        <v>13</v>
      </c>
      <c r="BX183" s="129">
        <v>11</v>
      </c>
      <c r="BY183" s="129">
        <v>11</v>
      </c>
      <c r="BZ183" s="129">
        <v>12</v>
      </c>
      <c r="CA183" s="129">
        <v>12</v>
      </c>
      <c r="CB183" s="62">
        <v>36</v>
      </c>
      <c r="CC183" s="62">
        <v>15</v>
      </c>
      <c r="CD183" s="62">
        <v>9</v>
      </c>
      <c r="CE183" s="62">
        <v>16</v>
      </c>
      <c r="CF183" s="62">
        <v>12</v>
      </c>
      <c r="CG183" s="62">
        <v>24</v>
      </c>
      <c r="CH183" s="62">
        <v>26</v>
      </c>
      <c r="CI183" s="62">
        <v>19</v>
      </c>
      <c r="CJ183" s="62">
        <v>12</v>
      </c>
      <c r="CK183" s="62">
        <v>11</v>
      </c>
      <c r="CL183" s="62">
        <v>13</v>
      </c>
      <c r="CM183" s="62">
        <v>12</v>
      </c>
      <c r="CN183" s="62">
        <v>12</v>
      </c>
      <c r="CO183" s="62">
        <v>9</v>
      </c>
      <c r="CP183" s="62">
        <v>11</v>
      </c>
      <c r="CQ183" s="62">
        <v>12</v>
      </c>
      <c r="CR183" s="62">
        <v>10</v>
      </c>
      <c r="CS183" s="62">
        <v>11</v>
      </c>
      <c r="CT183" s="62">
        <v>11</v>
      </c>
      <c r="CU183" s="62">
        <v>30</v>
      </c>
      <c r="CV183" s="62">
        <v>12</v>
      </c>
      <c r="CW183" s="62">
        <v>12</v>
      </c>
      <c r="CX183" s="62">
        <v>24</v>
      </c>
      <c r="CY183" s="62">
        <v>14</v>
      </c>
      <c r="CZ183" s="62">
        <v>10</v>
      </c>
      <c r="DA183" s="62">
        <v>10</v>
      </c>
      <c r="DB183" s="62">
        <v>21</v>
      </c>
      <c r="DC183" s="62">
        <v>15</v>
      </c>
      <c r="DD183" s="62">
        <v>18</v>
      </c>
      <c r="DE183" s="62">
        <v>13</v>
      </c>
      <c r="DF183" s="62">
        <v>24</v>
      </c>
      <c r="DG183" s="62">
        <v>17</v>
      </c>
      <c r="DH183" s="62">
        <v>11</v>
      </c>
      <c r="DI183" s="62">
        <v>15</v>
      </c>
      <c r="DJ183" s="62">
        <v>25</v>
      </c>
      <c r="DK183" s="62">
        <v>12</v>
      </c>
      <c r="DL183" s="62">
        <v>23</v>
      </c>
      <c r="DM183" s="62">
        <v>18</v>
      </c>
      <c r="DN183" s="62">
        <v>10</v>
      </c>
      <c r="DO183" s="62">
        <v>14</v>
      </c>
      <c r="DP183" s="62">
        <v>17</v>
      </c>
      <c r="DQ183" s="62">
        <v>9</v>
      </c>
      <c r="DR183" s="62">
        <v>12</v>
      </c>
      <c r="DS183" s="62">
        <v>11</v>
      </c>
      <c r="DT183" s="144">
        <f>(2.71828^(-492.8857+59.0795*K183+7.224*L183))/(1+(2.71828^(-492.8857+59.0795*K183+7.224*L183)))</f>
        <v>5.9101463764485935E-62</v>
      </c>
      <c r="DU183" s="40">
        <f>COUNTIF($M183,"=13")+COUNTIF($N183,"=21")+COUNTIF($O183,"=14")+COUNTIF($P183,"=11")+COUNTIF($Q183,"=11")+COUNTIF($R183,"=14")+COUNTIF($S183,"=12")+COUNTIF($T183,"=12")+COUNTIF($U183,"=12")+COUNTIF($V183,"=13")+COUNTIF($W183,"=13")+COUNTIF($X183,"=16")</f>
        <v>8</v>
      </c>
      <c r="DV183" s="40">
        <f>COUNTIF($Y183,"=17")+COUNTIF($Z183,"=9")+COUNTIF($AA183,"=9")+COUNTIF($AB183,"=11")+COUNTIF($AC183,"=11")+COUNTIF($AD183,"=25")+COUNTIF($AE183,"=15")+COUNTIF($AF183,"=19")+COUNTIF($AG183,"=30")+COUNTIF($AH183,"=15")+COUNTIF($AI183,"=15")+COUNTIF($AJ183,"=16")+COUNTIF($AK183,"=17")</f>
        <v>9</v>
      </c>
      <c r="DW183" s="40">
        <f>COUNTIF($AL183,"=11")+COUNTIF($AM183,"=11")+COUNTIF($AN183,"=22")+COUNTIF($AO183,"=23")+COUNTIF($AP183,"=17")+COUNTIF($AQ183,"=14")+COUNTIF($AR183,"=19")+COUNTIF($AS183,"=17")+COUNTIF($AV183,"=12")+COUNTIF($AW183,"=12")</f>
        <v>6</v>
      </c>
      <c r="DX183" s="40">
        <f>COUNTIF($AX183,"=11")+COUNTIF($AY183,"=9")+COUNTIF($AZ183,"=15")+COUNTIF($BA183,"=16")+COUNTIF($BB183,"=8")+COUNTIF($BC183,"=10")+COUNTIF($BD183,"=10")+COUNTIF($BE183,"=8")+COUNTIF($BF183,"=10")+COUNTIF($BG183,"=10")</f>
        <v>8</v>
      </c>
      <c r="DY183" s="40">
        <f>COUNTIF($BH183,"=12")+COUNTIF($BI183,"=23")+COUNTIF($BJ183,"=23")+COUNTIF($BK183,"=15")+COUNTIF($BL183,"=10")+COUNTIF($BM183,"=12")+COUNTIF($BN183,"=12")+COUNTIF($BO183,"=16")+COUNTIF($BP183,"=8")+COUNTIF($BQ183,"=12")+COUNTIF($BR183,"=22")+COUNTIF($BS183,"=20")+COUNTIF($BT183,"=13")</f>
        <v>12</v>
      </c>
      <c r="DZ183" s="40">
        <f>COUNTIF($BU183,"=12")+COUNTIF($BV183,"=11")+COUNTIF($BW183,"=13")+COUNTIF($BX183,"=10")+COUNTIF($BY183,"=11")+COUNTIF($BZ183,"=12")+COUNTIF($CA183,"=12")</f>
        <v>6</v>
      </c>
      <c r="EA183" s="14" t="s">
        <v>232</v>
      </c>
      <c r="EB183" s="14" t="s">
        <v>356</v>
      </c>
      <c r="EC183" s="52"/>
    </row>
    <row r="184" spans="1:133" s="51" customFormat="1" x14ac:dyDescent="0.25">
      <c r="A184" s="69">
        <v>267882</v>
      </c>
      <c r="B184" s="44" t="s">
        <v>48</v>
      </c>
      <c r="C184" s="53" t="s">
        <v>329</v>
      </c>
      <c r="D184" s="100" t="s">
        <v>335</v>
      </c>
      <c r="E184" s="2" t="s">
        <v>5</v>
      </c>
      <c r="F184" s="14" t="s">
        <v>172</v>
      </c>
      <c r="G184" s="46">
        <v>42399.603472222225</v>
      </c>
      <c r="H184" s="53">
        <v>0</v>
      </c>
      <c r="I184" s="13" t="s">
        <v>286</v>
      </c>
      <c r="J184" s="6">
        <v>41277.888888888891</v>
      </c>
      <c r="K184" s="123">
        <f>+COUNTIF($N184,"&lt;=21")+COUNTIF($AA184,"&lt;=9")+COUNTIF($AJ184,"&lt;=16")+COUNTIF($AN184,"&gt;=22")+COUNTIF($AP184,"&gt;=17")+COUNTIF($AQ184,"&lt;=14")+COUNTIF($AR184,"&gt;=19")+COUNTIF($BK184,"&lt;=15")+COUNTIF($BO184,"&gt;=16")+COUNTIF($BX184,"&lt;=10")</f>
        <v>3</v>
      </c>
      <c r="L184" s="124">
        <f>65-(+DU184+DV184+DW184+DX184+DY184+DZ184)</f>
        <v>16</v>
      </c>
      <c r="M184" s="45">
        <v>13</v>
      </c>
      <c r="N184" s="45">
        <v>24</v>
      </c>
      <c r="O184" s="45">
        <v>14</v>
      </c>
      <c r="P184" s="45">
        <v>11</v>
      </c>
      <c r="Q184" s="45">
        <v>11</v>
      </c>
      <c r="R184" s="101">
        <v>13</v>
      </c>
      <c r="S184" s="45">
        <v>12</v>
      </c>
      <c r="T184" s="45">
        <v>12</v>
      </c>
      <c r="U184" s="104">
        <v>13</v>
      </c>
      <c r="V184" s="101">
        <v>12</v>
      </c>
      <c r="W184" s="45">
        <v>13</v>
      </c>
      <c r="X184" s="105">
        <v>18</v>
      </c>
      <c r="Y184" s="45">
        <v>17</v>
      </c>
      <c r="Z184" s="59">
        <v>9</v>
      </c>
      <c r="AA184" s="59">
        <v>10</v>
      </c>
      <c r="AB184" s="45">
        <v>11</v>
      </c>
      <c r="AC184" s="45">
        <v>11</v>
      </c>
      <c r="AD184" s="45">
        <v>25</v>
      </c>
      <c r="AE184" s="45">
        <v>15</v>
      </c>
      <c r="AF184" s="45">
        <v>19</v>
      </c>
      <c r="AG184" s="101">
        <v>29</v>
      </c>
      <c r="AH184" s="59">
        <v>15</v>
      </c>
      <c r="AI184" s="59">
        <v>15</v>
      </c>
      <c r="AJ184" s="59">
        <v>17</v>
      </c>
      <c r="AK184" s="59">
        <v>17</v>
      </c>
      <c r="AL184" s="45">
        <v>11</v>
      </c>
      <c r="AM184" s="45">
        <v>11</v>
      </c>
      <c r="AN184" s="45">
        <v>19</v>
      </c>
      <c r="AO184" s="45">
        <v>23</v>
      </c>
      <c r="AP184" s="101">
        <v>15</v>
      </c>
      <c r="AQ184" s="101">
        <v>14</v>
      </c>
      <c r="AR184" s="104">
        <v>19</v>
      </c>
      <c r="AS184" s="45">
        <v>17</v>
      </c>
      <c r="AT184" s="59">
        <v>36</v>
      </c>
      <c r="AU184" s="59">
        <v>37</v>
      </c>
      <c r="AV184" s="106">
        <v>13</v>
      </c>
      <c r="AW184" s="101">
        <v>11</v>
      </c>
      <c r="AX184" s="45">
        <v>11</v>
      </c>
      <c r="AY184" s="45">
        <v>9</v>
      </c>
      <c r="AZ184" s="45">
        <v>15</v>
      </c>
      <c r="BA184" s="45">
        <v>16</v>
      </c>
      <c r="BB184" s="45">
        <v>8</v>
      </c>
      <c r="BC184" s="45">
        <v>10</v>
      </c>
      <c r="BD184" s="45">
        <v>10</v>
      </c>
      <c r="BE184" s="45">
        <v>8</v>
      </c>
      <c r="BF184" s="45">
        <v>10</v>
      </c>
      <c r="BG184" s="45">
        <v>10</v>
      </c>
      <c r="BH184" s="45">
        <v>12</v>
      </c>
      <c r="BI184" s="45">
        <v>23</v>
      </c>
      <c r="BJ184" s="45">
        <v>23</v>
      </c>
      <c r="BK184" s="45">
        <v>16</v>
      </c>
      <c r="BL184" s="45">
        <v>10</v>
      </c>
      <c r="BM184" s="45">
        <v>12</v>
      </c>
      <c r="BN184" s="45">
        <v>12</v>
      </c>
      <c r="BO184" s="104">
        <v>16</v>
      </c>
      <c r="BP184" s="45">
        <v>8</v>
      </c>
      <c r="BQ184" s="45">
        <v>12</v>
      </c>
      <c r="BR184" s="45">
        <v>22</v>
      </c>
      <c r="BS184" s="45">
        <v>20</v>
      </c>
      <c r="BT184" s="101">
        <v>12</v>
      </c>
      <c r="BU184" s="45">
        <v>12</v>
      </c>
      <c r="BV184" s="45">
        <v>11</v>
      </c>
      <c r="BW184" s="45">
        <v>13</v>
      </c>
      <c r="BX184" s="45">
        <v>11</v>
      </c>
      <c r="BY184" s="45">
        <v>11</v>
      </c>
      <c r="BZ184" s="45">
        <v>12</v>
      </c>
      <c r="CA184" s="104">
        <v>13</v>
      </c>
      <c r="CB184" s="62" t="s">
        <v>0</v>
      </c>
      <c r="CC184" s="62" t="s">
        <v>0</v>
      </c>
      <c r="CD184" s="62" t="s">
        <v>0</v>
      </c>
      <c r="CE184" s="62" t="s">
        <v>0</v>
      </c>
      <c r="CF184" s="62" t="s">
        <v>0</v>
      </c>
      <c r="CG184" s="62" t="s">
        <v>0</v>
      </c>
      <c r="CH184" s="62" t="s">
        <v>0</v>
      </c>
      <c r="CI184" s="62" t="s">
        <v>0</v>
      </c>
      <c r="CJ184" s="62" t="s">
        <v>0</v>
      </c>
      <c r="CK184" s="62" t="s">
        <v>0</v>
      </c>
      <c r="CL184" s="62" t="s">
        <v>0</v>
      </c>
      <c r="CM184" s="62" t="s">
        <v>0</v>
      </c>
      <c r="CN184" s="62" t="s">
        <v>0</v>
      </c>
      <c r="CO184" s="62" t="s">
        <v>0</v>
      </c>
      <c r="CP184" s="62" t="s">
        <v>0</v>
      </c>
      <c r="CQ184" s="62" t="s">
        <v>0</v>
      </c>
      <c r="CR184" s="62" t="s">
        <v>0</v>
      </c>
      <c r="CS184" s="62" t="s">
        <v>0</v>
      </c>
      <c r="CT184" s="62" t="s">
        <v>0</v>
      </c>
      <c r="CU184" s="62" t="s">
        <v>0</v>
      </c>
      <c r="CV184" s="62" t="s">
        <v>0</v>
      </c>
      <c r="CW184" s="62" t="s">
        <v>0</v>
      </c>
      <c r="CX184" s="62" t="s">
        <v>0</v>
      </c>
      <c r="CY184" s="62" t="s">
        <v>0</v>
      </c>
      <c r="CZ184" s="62" t="s">
        <v>0</v>
      </c>
      <c r="DA184" s="62" t="s">
        <v>0</v>
      </c>
      <c r="DB184" s="62" t="s">
        <v>0</v>
      </c>
      <c r="DC184" s="62" t="s">
        <v>0</v>
      </c>
      <c r="DD184" s="62" t="s">
        <v>0</v>
      </c>
      <c r="DE184" s="62" t="s">
        <v>0</v>
      </c>
      <c r="DF184" s="62" t="s">
        <v>0</v>
      </c>
      <c r="DG184" s="62" t="s">
        <v>0</v>
      </c>
      <c r="DH184" s="62" t="s">
        <v>0</v>
      </c>
      <c r="DI184" s="62" t="s">
        <v>0</v>
      </c>
      <c r="DJ184" s="62" t="s">
        <v>0</v>
      </c>
      <c r="DK184" s="62" t="s">
        <v>0</v>
      </c>
      <c r="DL184" s="62" t="s">
        <v>0</v>
      </c>
      <c r="DM184" s="62" t="s">
        <v>0</v>
      </c>
      <c r="DN184" s="62" t="s">
        <v>0</v>
      </c>
      <c r="DO184" s="62" t="s">
        <v>0</v>
      </c>
      <c r="DP184" s="62" t="s">
        <v>0</v>
      </c>
      <c r="DQ184" s="62" t="s">
        <v>0</v>
      </c>
      <c r="DR184" s="62" t="s">
        <v>0</v>
      </c>
      <c r="DS184" s="62" t="s">
        <v>0</v>
      </c>
      <c r="DT184" s="144">
        <f>(2.71828^(-492.8857+59.0795*K184+7.224*L184))/(1+(2.71828^(-492.8857+59.0795*K184+7.224*L184)))</f>
        <v>1.2993155990095735E-87</v>
      </c>
      <c r="DU184" s="40">
        <f>COUNTIF($M184,"=13")+COUNTIF($N184,"=21")+COUNTIF($O184,"=14")+COUNTIF($P184,"=11")+COUNTIF($Q184,"=11")+COUNTIF($R184,"=14")+COUNTIF($S184,"=12")+COUNTIF($T184,"=12")+COUNTIF($U184,"=12")+COUNTIF($V184,"=13")+COUNTIF($W184,"=13")+COUNTIF($X184,"=16")</f>
        <v>7</v>
      </c>
      <c r="DV184" s="40">
        <f>COUNTIF($Y184,"=17")+COUNTIF($Z184,"=9")+COUNTIF($AA184,"=9")+COUNTIF($AB184,"=11")+COUNTIF($AC184,"=11")+COUNTIF($AD184,"=25")+COUNTIF($AE184,"=15")+COUNTIF($AF184,"=19")+COUNTIF($AG184,"=30")+COUNTIF($AH184,"=15")+COUNTIF($AI184,"=15")+COUNTIF($AJ184,"=16")+COUNTIF($AK184,"=17")</f>
        <v>10</v>
      </c>
      <c r="DW184" s="40">
        <f>COUNTIF($AL184,"=11")+COUNTIF($AM184,"=11")+COUNTIF($AN184,"=22")+COUNTIF($AO184,"=23")+COUNTIF($AP184,"=17")+COUNTIF($AQ184,"=14")+COUNTIF($AR184,"=19")+COUNTIF($AS184,"=17")+COUNTIF($AV184,"=12")+COUNTIF($AW184,"=12")</f>
        <v>6</v>
      </c>
      <c r="DX184" s="40">
        <f>COUNTIF($AX184,"=11")+COUNTIF($AY184,"=9")+COUNTIF($AZ184,"=15")+COUNTIF($BA184,"=16")+COUNTIF($BB184,"=8")+COUNTIF($BC184,"=10")+COUNTIF($BD184,"=10")+COUNTIF($BE184,"=8")+COUNTIF($BF184,"=10")+COUNTIF($BG184,"=10")</f>
        <v>10</v>
      </c>
      <c r="DY184" s="40">
        <f>COUNTIF($BH184,"=12")+COUNTIF($BI184,"=23")+COUNTIF($BJ184,"=23")+COUNTIF($BK184,"=15")+COUNTIF($BL184,"=10")+COUNTIF($BM184,"=12")+COUNTIF($BN184,"=12")+COUNTIF($BO184,"=16")+COUNTIF($BP184,"=8")+COUNTIF($BQ184,"=12")+COUNTIF($BR184,"=22")+COUNTIF($BS184,"=20")+COUNTIF($BT184,"=13")</f>
        <v>11</v>
      </c>
      <c r="DZ184" s="40">
        <f>COUNTIF($BU184,"=12")+COUNTIF($BV184,"=11")+COUNTIF($BW184,"=13")+COUNTIF($BX184,"=10")+COUNTIF($BY184,"=11")+COUNTIF($BZ184,"=12")+COUNTIF($CA184,"=12")</f>
        <v>5</v>
      </c>
      <c r="EA184" s="14" t="s">
        <v>48</v>
      </c>
      <c r="EB184" s="14" t="s">
        <v>328</v>
      </c>
      <c r="EC184" s="20" t="s">
        <v>338</v>
      </c>
    </row>
    <row r="185" spans="1:133" s="51" customFormat="1" x14ac:dyDescent="0.25">
      <c r="A185" s="69">
        <v>68079</v>
      </c>
      <c r="B185" s="43" t="s">
        <v>149</v>
      </c>
      <c r="C185" s="53" t="s">
        <v>357</v>
      </c>
      <c r="D185" s="111" t="s">
        <v>362</v>
      </c>
      <c r="E185" s="2" t="s">
        <v>17</v>
      </c>
      <c r="F185" s="2" t="s">
        <v>172</v>
      </c>
      <c r="G185" s="6">
        <v>41449.250694444447</v>
      </c>
      <c r="H185" s="53">
        <v>0</v>
      </c>
      <c r="I185" s="20" t="s">
        <v>230</v>
      </c>
      <c r="J185" s="6">
        <v>41277.888888888891</v>
      </c>
      <c r="K185" s="123">
        <f>+COUNTIF($N185,"&lt;=21")+COUNTIF($AA185,"&lt;=9")+COUNTIF($AJ185,"&lt;=16")+COUNTIF($AN185,"&gt;=22")+COUNTIF($AP185,"&gt;=17")+COUNTIF($AQ185,"&lt;=14")+COUNTIF($AR185,"&gt;=19")+COUNTIF($BK185,"&lt;=15")+COUNTIF($BO185,"&gt;=16")+COUNTIF($BX185,"&lt;=10")</f>
        <v>3</v>
      </c>
      <c r="L185" s="124">
        <f>65-(+DU185+DV185+DW185+DX185+DY185+DZ185)</f>
        <v>18</v>
      </c>
      <c r="M185" s="59">
        <v>13</v>
      </c>
      <c r="N185" s="59">
        <v>24</v>
      </c>
      <c r="O185" s="109">
        <v>16</v>
      </c>
      <c r="P185" s="59">
        <v>11</v>
      </c>
      <c r="Q185" s="106">
        <v>12</v>
      </c>
      <c r="R185" s="59">
        <v>14</v>
      </c>
      <c r="S185" s="59">
        <v>12</v>
      </c>
      <c r="T185" s="59">
        <v>12</v>
      </c>
      <c r="U185" s="59">
        <v>12</v>
      </c>
      <c r="V185" s="59">
        <v>13</v>
      </c>
      <c r="W185" s="59">
        <v>13</v>
      </c>
      <c r="X185" s="59">
        <v>16</v>
      </c>
      <c r="Y185" s="59">
        <v>17</v>
      </c>
      <c r="Z185" s="59">
        <v>9</v>
      </c>
      <c r="AA185" s="59">
        <v>10</v>
      </c>
      <c r="AB185" s="59">
        <v>11</v>
      </c>
      <c r="AC185" s="59">
        <v>11</v>
      </c>
      <c r="AD185" s="59">
        <v>25</v>
      </c>
      <c r="AE185" s="110">
        <v>14</v>
      </c>
      <c r="AF185" s="59">
        <v>19</v>
      </c>
      <c r="AG185" s="106">
        <v>31</v>
      </c>
      <c r="AH185" s="59">
        <v>15</v>
      </c>
      <c r="AI185" s="59">
        <v>15</v>
      </c>
      <c r="AJ185" s="59">
        <v>17</v>
      </c>
      <c r="AK185" s="106">
        <v>18</v>
      </c>
      <c r="AL185" s="59">
        <v>11</v>
      </c>
      <c r="AM185" s="106">
        <v>12</v>
      </c>
      <c r="AN185" s="59">
        <v>19</v>
      </c>
      <c r="AO185" s="59">
        <v>23</v>
      </c>
      <c r="AP185" s="109">
        <v>18</v>
      </c>
      <c r="AQ185" s="59">
        <v>15</v>
      </c>
      <c r="AR185" s="59">
        <v>18</v>
      </c>
      <c r="AS185" s="59">
        <v>17</v>
      </c>
      <c r="AT185" s="59">
        <v>38</v>
      </c>
      <c r="AU185" s="59">
        <v>38</v>
      </c>
      <c r="AV185" s="59">
        <v>12</v>
      </c>
      <c r="AW185" s="59">
        <v>12</v>
      </c>
      <c r="AX185" s="106">
        <v>12</v>
      </c>
      <c r="AY185" s="59">
        <v>9</v>
      </c>
      <c r="AZ185" s="59">
        <v>15</v>
      </c>
      <c r="BA185" s="59">
        <v>16</v>
      </c>
      <c r="BB185" s="59">
        <v>8</v>
      </c>
      <c r="BC185" s="59">
        <v>10</v>
      </c>
      <c r="BD185" s="59">
        <v>10</v>
      </c>
      <c r="BE185" s="59">
        <v>8</v>
      </c>
      <c r="BF185" s="59">
        <v>10</v>
      </c>
      <c r="BG185" s="106">
        <v>11</v>
      </c>
      <c r="BH185" s="59">
        <v>12</v>
      </c>
      <c r="BI185" s="59">
        <v>23</v>
      </c>
      <c r="BJ185" s="59">
        <v>23</v>
      </c>
      <c r="BK185" s="110">
        <v>15</v>
      </c>
      <c r="BL185" s="59">
        <v>10</v>
      </c>
      <c r="BM185" s="59">
        <v>12</v>
      </c>
      <c r="BN185" s="59">
        <v>12</v>
      </c>
      <c r="BO185" s="109">
        <v>17</v>
      </c>
      <c r="BP185" s="59">
        <v>8</v>
      </c>
      <c r="BQ185" s="59">
        <v>12</v>
      </c>
      <c r="BR185" s="59">
        <v>22</v>
      </c>
      <c r="BS185" s="59">
        <v>20</v>
      </c>
      <c r="BT185" s="106">
        <v>14</v>
      </c>
      <c r="BU185" s="59">
        <v>12</v>
      </c>
      <c r="BV185" s="59">
        <v>11</v>
      </c>
      <c r="BW185" s="59">
        <v>13</v>
      </c>
      <c r="BX185" s="59">
        <v>11</v>
      </c>
      <c r="BY185" s="59">
        <v>11</v>
      </c>
      <c r="BZ185" s="59">
        <v>12</v>
      </c>
      <c r="CA185" s="59">
        <v>12</v>
      </c>
      <c r="CB185" s="62" t="s">
        <v>0</v>
      </c>
      <c r="CC185" s="62" t="s">
        <v>0</v>
      </c>
      <c r="CD185" s="62" t="s">
        <v>0</v>
      </c>
      <c r="CE185" s="62" t="s">
        <v>0</v>
      </c>
      <c r="CF185" s="62" t="s">
        <v>0</v>
      </c>
      <c r="CG185" s="62" t="s">
        <v>0</v>
      </c>
      <c r="CH185" s="62" t="s">
        <v>0</v>
      </c>
      <c r="CI185" s="62" t="s">
        <v>0</v>
      </c>
      <c r="CJ185" s="62" t="s">
        <v>0</v>
      </c>
      <c r="CK185" s="62" t="s">
        <v>0</v>
      </c>
      <c r="CL185" s="62" t="s">
        <v>0</v>
      </c>
      <c r="CM185" s="62" t="s">
        <v>0</v>
      </c>
      <c r="CN185" s="62" t="s">
        <v>0</v>
      </c>
      <c r="CO185" s="62" t="s">
        <v>0</v>
      </c>
      <c r="CP185" s="62" t="s">
        <v>0</v>
      </c>
      <c r="CQ185" s="62" t="s">
        <v>0</v>
      </c>
      <c r="CR185" s="62" t="s">
        <v>0</v>
      </c>
      <c r="CS185" s="62" t="s">
        <v>0</v>
      </c>
      <c r="CT185" s="62" t="s">
        <v>0</v>
      </c>
      <c r="CU185" s="62" t="s">
        <v>0</v>
      </c>
      <c r="CV185" s="62" t="s">
        <v>0</v>
      </c>
      <c r="CW185" s="62" t="s">
        <v>0</v>
      </c>
      <c r="CX185" s="62" t="s">
        <v>0</v>
      </c>
      <c r="CY185" s="62" t="s">
        <v>0</v>
      </c>
      <c r="CZ185" s="62" t="s">
        <v>0</v>
      </c>
      <c r="DA185" s="62" t="s">
        <v>0</v>
      </c>
      <c r="DB185" s="62" t="s">
        <v>0</v>
      </c>
      <c r="DC185" s="62" t="s">
        <v>0</v>
      </c>
      <c r="DD185" s="62" t="s">
        <v>0</v>
      </c>
      <c r="DE185" s="62" t="s">
        <v>0</v>
      </c>
      <c r="DF185" s="62" t="s">
        <v>0</v>
      </c>
      <c r="DG185" s="62" t="s">
        <v>0</v>
      </c>
      <c r="DH185" s="62" t="s">
        <v>0</v>
      </c>
      <c r="DI185" s="62" t="s">
        <v>0</v>
      </c>
      <c r="DJ185" s="62" t="s">
        <v>0</v>
      </c>
      <c r="DK185" s="62" t="s">
        <v>0</v>
      </c>
      <c r="DL185" s="62" t="s">
        <v>0</v>
      </c>
      <c r="DM185" s="62" t="s">
        <v>0</v>
      </c>
      <c r="DN185" s="62" t="s">
        <v>0</v>
      </c>
      <c r="DO185" s="62" t="s">
        <v>0</v>
      </c>
      <c r="DP185" s="62" t="s">
        <v>0</v>
      </c>
      <c r="DQ185" s="62" t="s">
        <v>0</v>
      </c>
      <c r="DR185" s="62" t="s">
        <v>0</v>
      </c>
      <c r="DS185" s="62" t="s">
        <v>0</v>
      </c>
      <c r="DT185" s="144">
        <f>(2.71828^(-492.8857+59.0795*K185+7.224*L185))/(1+(2.71828^(-492.8857+59.0795*K185+7.224*L185)))</f>
        <v>2.4456657764997936E-81</v>
      </c>
      <c r="DU185" s="40">
        <f>COUNTIF($M185,"=13")+COUNTIF($N185,"=21")+COUNTIF($O185,"=14")+COUNTIF($P185,"=11")+COUNTIF($Q185,"=11")+COUNTIF($R185,"=14")+COUNTIF($S185,"=12")+COUNTIF($T185,"=12")+COUNTIF($U185,"=12")+COUNTIF($V185,"=13")+COUNTIF($W185,"=13")+COUNTIF($X185,"=16")</f>
        <v>9</v>
      </c>
      <c r="DV185" s="40">
        <f>COUNTIF($Y185,"=17")+COUNTIF($Z185,"=9")+COUNTIF($AA185,"=9")+COUNTIF($AB185,"=11")+COUNTIF($AC185,"=11")+COUNTIF($AD185,"=25")+COUNTIF($AE185,"=15")+COUNTIF($AF185,"=19")+COUNTIF($AG185,"=30")+COUNTIF($AH185,"=15")+COUNTIF($AI185,"=15")+COUNTIF($AJ185,"=16")+COUNTIF($AK185,"=17")</f>
        <v>8</v>
      </c>
      <c r="DW185" s="40">
        <f>COUNTIF($AL185,"=11")+COUNTIF($AM185,"=11")+COUNTIF($AN185,"=22")+COUNTIF($AO185,"=23")+COUNTIF($AP185,"=17")+COUNTIF($AQ185,"=14")+COUNTIF($AR185,"=19")+COUNTIF($AS185,"=17")+COUNTIF($AV185,"=12")+COUNTIF($AW185,"=12")</f>
        <v>5</v>
      </c>
      <c r="DX185" s="40">
        <f>COUNTIF($AX185,"=11")+COUNTIF($AY185,"=9")+COUNTIF($AZ185,"=15")+COUNTIF($BA185,"=16")+COUNTIF($BB185,"=8")+COUNTIF($BC185,"=10")+COUNTIF($BD185,"=10")+COUNTIF($BE185,"=8")+COUNTIF($BF185,"=10")+COUNTIF($BG185,"=10")</f>
        <v>8</v>
      </c>
      <c r="DY185" s="40">
        <f>COUNTIF($BH185,"=12")+COUNTIF($BI185,"=23")+COUNTIF($BJ185,"=23")+COUNTIF($BK185,"=15")+COUNTIF($BL185,"=10")+COUNTIF($BM185,"=12")+COUNTIF($BN185,"=12")+COUNTIF($BO185,"=16")+COUNTIF($BP185,"=8")+COUNTIF($BQ185,"=12")+COUNTIF($BR185,"=22")+COUNTIF($BS185,"=20")+COUNTIF($BT185,"=13")</f>
        <v>11</v>
      </c>
      <c r="DZ185" s="40">
        <f>COUNTIF($BU185,"=12")+COUNTIF($BV185,"=11")+COUNTIF($BW185,"=13")+COUNTIF($BX185,"=10")+COUNTIF($BY185,"=11")+COUNTIF($BZ185,"=12")+COUNTIF($CA185,"=12")</f>
        <v>6</v>
      </c>
      <c r="EA185" s="52"/>
      <c r="EB185" s="52"/>
      <c r="EC185" s="2"/>
    </row>
    <row r="186" spans="1:133" s="14" customFormat="1" x14ac:dyDescent="0.25">
      <c r="A186" s="134">
        <v>475550</v>
      </c>
      <c r="B186" s="44" t="s">
        <v>97</v>
      </c>
      <c r="C186" s="53" t="s">
        <v>352</v>
      </c>
      <c r="D186" s="111" t="s">
        <v>336</v>
      </c>
      <c r="E186" s="26" t="s">
        <v>5</v>
      </c>
      <c r="F186" s="2" t="s">
        <v>172</v>
      </c>
      <c r="G186" s="6">
        <v>42547.550694444442</v>
      </c>
      <c r="H186" s="53">
        <v>0</v>
      </c>
      <c r="I186" s="20" t="s">
        <v>230</v>
      </c>
      <c r="J186" s="6">
        <v>41277.539583333331</v>
      </c>
      <c r="K186" s="123">
        <f>+COUNTIF($N186,"&lt;=21")+COUNTIF($AA186,"&lt;=9")+COUNTIF($AJ186,"&lt;=16")+COUNTIF($AN186,"&gt;=22")+COUNTIF($AP186,"&gt;=17")+COUNTIF($AQ186,"&lt;=14")+COUNTIF($AR186,"&gt;=19")+COUNTIF($BK186,"&lt;=15")+COUNTIF($BO186,"&gt;=16")+COUNTIF($BX186,"&lt;=10")</f>
        <v>3</v>
      </c>
      <c r="L186" s="124">
        <f>65-(+DU186+DV186+DW186+DX186+DY186+DZ186)</f>
        <v>19</v>
      </c>
      <c r="M186" s="59">
        <v>13</v>
      </c>
      <c r="N186" s="45">
        <v>24</v>
      </c>
      <c r="O186" s="106">
        <v>15</v>
      </c>
      <c r="P186" s="59">
        <v>11</v>
      </c>
      <c r="Q186" s="106">
        <v>12</v>
      </c>
      <c r="R186" s="59">
        <v>14</v>
      </c>
      <c r="S186" s="59">
        <v>12</v>
      </c>
      <c r="T186" s="59">
        <v>12</v>
      </c>
      <c r="U186" s="45">
        <v>12</v>
      </c>
      <c r="V186" s="106">
        <v>14</v>
      </c>
      <c r="W186" s="59">
        <v>13</v>
      </c>
      <c r="X186" s="59">
        <v>16</v>
      </c>
      <c r="Y186" s="110">
        <v>16</v>
      </c>
      <c r="Z186" s="63">
        <v>9</v>
      </c>
      <c r="AA186" s="63">
        <v>10</v>
      </c>
      <c r="AB186" s="59">
        <v>11</v>
      </c>
      <c r="AC186" s="59">
        <v>11</v>
      </c>
      <c r="AD186" s="101">
        <v>24</v>
      </c>
      <c r="AE186" s="59">
        <v>15</v>
      </c>
      <c r="AF186" s="59">
        <v>19</v>
      </c>
      <c r="AG186" s="59">
        <v>30</v>
      </c>
      <c r="AH186" s="169">
        <v>14</v>
      </c>
      <c r="AI186" s="63">
        <v>15</v>
      </c>
      <c r="AJ186" s="63">
        <v>17</v>
      </c>
      <c r="AK186" s="140">
        <v>18</v>
      </c>
      <c r="AL186" s="59">
        <v>11</v>
      </c>
      <c r="AM186" s="59">
        <v>11</v>
      </c>
      <c r="AN186" s="59">
        <v>19</v>
      </c>
      <c r="AO186" s="59">
        <v>23</v>
      </c>
      <c r="AP186" s="109">
        <v>18</v>
      </c>
      <c r="AQ186" s="59">
        <v>15</v>
      </c>
      <c r="AR186" s="59">
        <v>18</v>
      </c>
      <c r="AS186" s="59">
        <v>17</v>
      </c>
      <c r="AT186" s="59">
        <v>37</v>
      </c>
      <c r="AU186" s="63">
        <v>38</v>
      </c>
      <c r="AV186" s="110">
        <v>11</v>
      </c>
      <c r="AW186" s="59">
        <v>12</v>
      </c>
      <c r="AX186" s="106">
        <v>12</v>
      </c>
      <c r="AY186" s="59">
        <v>9</v>
      </c>
      <c r="AZ186" s="59">
        <v>15</v>
      </c>
      <c r="BA186" s="59">
        <v>16</v>
      </c>
      <c r="BB186" s="59">
        <v>8</v>
      </c>
      <c r="BC186" s="59">
        <v>10</v>
      </c>
      <c r="BD186" s="59">
        <v>10</v>
      </c>
      <c r="BE186" s="59">
        <v>8</v>
      </c>
      <c r="BF186" s="59">
        <v>10</v>
      </c>
      <c r="BG186" s="106">
        <v>11</v>
      </c>
      <c r="BH186" s="59">
        <v>12</v>
      </c>
      <c r="BI186" s="59">
        <v>23</v>
      </c>
      <c r="BJ186" s="59">
        <v>23</v>
      </c>
      <c r="BK186" s="110">
        <v>15</v>
      </c>
      <c r="BL186" s="59">
        <v>10</v>
      </c>
      <c r="BM186" s="59">
        <v>12</v>
      </c>
      <c r="BN186" s="59">
        <v>12</v>
      </c>
      <c r="BO186" s="106">
        <v>16</v>
      </c>
      <c r="BP186" s="59">
        <v>8</v>
      </c>
      <c r="BQ186" s="45">
        <v>12</v>
      </c>
      <c r="BR186" s="59">
        <v>22</v>
      </c>
      <c r="BS186" s="59">
        <v>20</v>
      </c>
      <c r="BT186" s="106">
        <v>14</v>
      </c>
      <c r="BU186" s="59">
        <v>12</v>
      </c>
      <c r="BV186" s="59">
        <v>11</v>
      </c>
      <c r="BW186" s="59">
        <v>13</v>
      </c>
      <c r="BX186" s="59">
        <v>11</v>
      </c>
      <c r="BY186" s="59">
        <v>11</v>
      </c>
      <c r="BZ186" s="59">
        <v>12</v>
      </c>
      <c r="CA186" s="59">
        <v>12</v>
      </c>
      <c r="CB186" s="62" t="s">
        <v>0</v>
      </c>
      <c r="CC186" s="62" t="s">
        <v>0</v>
      </c>
      <c r="CD186" s="62" t="s">
        <v>0</v>
      </c>
      <c r="CE186" s="62" t="s">
        <v>0</v>
      </c>
      <c r="CF186" s="62" t="s">
        <v>0</v>
      </c>
      <c r="CG186" s="62" t="s">
        <v>0</v>
      </c>
      <c r="CH186" s="62" t="s">
        <v>0</v>
      </c>
      <c r="CI186" s="62" t="s">
        <v>0</v>
      </c>
      <c r="CJ186" s="62" t="s">
        <v>0</v>
      </c>
      <c r="CK186" s="62" t="s">
        <v>0</v>
      </c>
      <c r="CL186" s="62" t="s">
        <v>0</v>
      </c>
      <c r="CM186" s="62" t="s">
        <v>0</v>
      </c>
      <c r="CN186" s="62" t="s">
        <v>0</v>
      </c>
      <c r="CO186" s="62" t="s">
        <v>0</v>
      </c>
      <c r="CP186" s="62" t="s">
        <v>0</v>
      </c>
      <c r="CQ186" s="62" t="s">
        <v>0</v>
      </c>
      <c r="CR186" s="62" t="s">
        <v>0</v>
      </c>
      <c r="CS186" s="62" t="s">
        <v>0</v>
      </c>
      <c r="CT186" s="62" t="s">
        <v>0</v>
      </c>
      <c r="CU186" s="62" t="s">
        <v>0</v>
      </c>
      <c r="CV186" s="62" t="s">
        <v>0</v>
      </c>
      <c r="CW186" s="62" t="s">
        <v>0</v>
      </c>
      <c r="CX186" s="62" t="s">
        <v>0</v>
      </c>
      <c r="CY186" s="62" t="s">
        <v>0</v>
      </c>
      <c r="CZ186" s="62" t="s">
        <v>0</v>
      </c>
      <c r="DA186" s="62" t="s">
        <v>0</v>
      </c>
      <c r="DB186" s="62" t="s">
        <v>0</v>
      </c>
      <c r="DC186" s="62" t="s">
        <v>0</v>
      </c>
      <c r="DD186" s="62" t="s">
        <v>0</v>
      </c>
      <c r="DE186" s="62" t="s">
        <v>0</v>
      </c>
      <c r="DF186" s="62" t="s">
        <v>0</v>
      </c>
      <c r="DG186" s="62" t="s">
        <v>0</v>
      </c>
      <c r="DH186" s="62" t="s">
        <v>0</v>
      </c>
      <c r="DI186" s="62" t="s">
        <v>0</v>
      </c>
      <c r="DJ186" s="62" t="s">
        <v>0</v>
      </c>
      <c r="DK186" s="62" t="s">
        <v>0</v>
      </c>
      <c r="DL186" s="62" t="s">
        <v>0</v>
      </c>
      <c r="DM186" s="62" t="s">
        <v>0</v>
      </c>
      <c r="DN186" s="62" t="s">
        <v>0</v>
      </c>
      <c r="DO186" s="62" t="s">
        <v>0</v>
      </c>
      <c r="DP186" s="62" t="s">
        <v>0</v>
      </c>
      <c r="DQ186" s="62" t="s">
        <v>0</v>
      </c>
      <c r="DR186" s="62" t="s">
        <v>0</v>
      </c>
      <c r="DS186" s="62" t="s">
        <v>0</v>
      </c>
      <c r="DT186" s="144">
        <f>(2.71828^(-492.8857+59.0795*K186+7.224*L186))/(1+(2.71828^(-492.8857+59.0795*K186+7.224*L186)))</f>
        <v>3.355353898821726E-78</v>
      </c>
      <c r="DU186" s="40">
        <f>COUNTIF($M186,"=13")+COUNTIF($N186,"=21")+COUNTIF($O186,"=14")+COUNTIF($P186,"=11")+COUNTIF($Q186,"=11")+COUNTIF($R186,"=14")+COUNTIF($S186,"=12")+COUNTIF($T186,"=12")+COUNTIF($U186,"=12")+COUNTIF($V186,"=13")+COUNTIF($W186,"=13")+COUNTIF($X186,"=16")</f>
        <v>8</v>
      </c>
      <c r="DV186" s="40">
        <f>COUNTIF($Y186,"=17")+COUNTIF($Z186,"=9")+COUNTIF($AA186,"=9")+COUNTIF($AB186,"=11")+COUNTIF($AC186,"=11")+COUNTIF($AD186,"=25")+COUNTIF($AE186,"=15")+COUNTIF($AF186,"=19")+COUNTIF($AG186,"=30")+COUNTIF($AH186,"=15")+COUNTIF($AI186,"=15")+COUNTIF($AJ186,"=16")+COUNTIF($AK186,"=17")</f>
        <v>7</v>
      </c>
      <c r="DW186" s="40">
        <f>COUNTIF($AL186,"=11")+COUNTIF($AM186,"=11")+COUNTIF($AN186,"=22")+COUNTIF($AO186,"=23")+COUNTIF($AP186,"=17")+COUNTIF($AQ186,"=14")+COUNTIF($AR186,"=19")+COUNTIF($AS186,"=17")+COUNTIF($AV186,"=12")+COUNTIF($AW186,"=12")</f>
        <v>5</v>
      </c>
      <c r="DX186" s="40">
        <f>COUNTIF($AX186,"=11")+COUNTIF($AY186,"=9")+COUNTIF($AZ186,"=15")+COUNTIF($BA186,"=16")+COUNTIF($BB186,"=8")+COUNTIF($BC186,"=10")+COUNTIF($BD186,"=10")+COUNTIF($BE186,"=8")+COUNTIF($BF186,"=10")+COUNTIF($BG186,"=10")</f>
        <v>8</v>
      </c>
      <c r="DY186" s="40">
        <f>COUNTIF($BH186,"=12")+COUNTIF($BI186,"=23")+COUNTIF($BJ186,"=23")+COUNTIF($BK186,"=15")+COUNTIF($BL186,"=10")+COUNTIF($BM186,"=12")+COUNTIF($BN186,"=12")+COUNTIF($BO186,"=16")+COUNTIF($BP186,"=8")+COUNTIF($BQ186,"=12")+COUNTIF($BR186,"=22")+COUNTIF($BS186,"=20")+COUNTIF($BT186,"=13")</f>
        <v>12</v>
      </c>
      <c r="DZ186" s="40">
        <f>COUNTIF($BU186,"=12")+COUNTIF($BV186,"=11")+COUNTIF($BW186,"=13")+COUNTIF($BX186,"=10")+COUNTIF($BY186,"=11")+COUNTIF($BZ186,"=12")+COUNTIF($CA186,"=12")</f>
        <v>6</v>
      </c>
      <c r="EA186" s="52"/>
      <c r="EB186" s="52"/>
      <c r="EC186" s="51"/>
    </row>
    <row r="187" spans="1:133" s="51" customFormat="1" x14ac:dyDescent="0.25">
      <c r="A187" s="133">
        <v>148326</v>
      </c>
      <c r="B187" s="53" t="s">
        <v>330</v>
      </c>
      <c r="C187" s="53" t="s">
        <v>321</v>
      </c>
      <c r="D187" s="111" t="s">
        <v>333</v>
      </c>
      <c r="E187" s="14" t="s">
        <v>304</v>
      </c>
      <c r="F187" s="14" t="s">
        <v>172</v>
      </c>
      <c r="G187" s="6">
        <v>44148</v>
      </c>
      <c r="H187" s="53">
        <v>0</v>
      </c>
      <c r="I187" s="14" t="s">
        <v>285</v>
      </c>
      <c r="J187" s="6">
        <v>41277.888888888891</v>
      </c>
      <c r="K187" s="123">
        <f>+COUNTIF($N187,"&lt;=21")+COUNTIF($AA187,"&lt;=9")+COUNTIF($AJ187,"&lt;=16")+COUNTIF($AN187,"&gt;=22")+COUNTIF($AP187,"&gt;=17")+COUNTIF($AQ187,"&lt;=14")+COUNTIF($AR187,"&gt;=19")+COUNTIF($BK187,"&lt;=15")+COUNTIF($BO187,"&gt;=16")+COUNTIF($BX187,"&lt;=10")</f>
        <v>3</v>
      </c>
      <c r="L187" s="124">
        <f>65-(+DU187+DV187+DW187+DX187+DY187+DZ187)</f>
        <v>20</v>
      </c>
      <c r="M187" s="129">
        <v>13</v>
      </c>
      <c r="N187" s="129">
        <v>24</v>
      </c>
      <c r="O187" s="106">
        <v>15</v>
      </c>
      <c r="P187" s="54">
        <v>11</v>
      </c>
      <c r="Q187" s="106">
        <v>12</v>
      </c>
      <c r="R187" s="59">
        <v>14</v>
      </c>
      <c r="S187" s="129">
        <v>12</v>
      </c>
      <c r="T187" s="129">
        <v>12</v>
      </c>
      <c r="U187" s="110">
        <v>11</v>
      </c>
      <c r="V187" s="129">
        <v>13</v>
      </c>
      <c r="W187" s="129">
        <v>13</v>
      </c>
      <c r="X187" s="67">
        <v>16</v>
      </c>
      <c r="Y187" s="106">
        <v>18</v>
      </c>
      <c r="Z187" s="4">
        <v>9</v>
      </c>
      <c r="AA187" s="4">
        <v>10</v>
      </c>
      <c r="AB187" s="129">
        <v>11</v>
      </c>
      <c r="AC187" s="129">
        <v>11</v>
      </c>
      <c r="AD187" s="110">
        <v>24</v>
      </c>
      <c r="AE187" s="129">
        <v>15</v>
      </c>
      <c r="AF187" s="129">
        <v>19</v>
      </c>
      <c r="AG187" s="106">
        <v>31</v>
      </c>
      <c r="AH187" s="110">
        <v>14</v>
      </c>
      <c r="AI187" s="4">
        <v>15</v>
      </c>
      <c r="AJ187" s="4">
        <v>17</v>
      </c>
      <c r="AK187" s="106">
        <v>18</v>
      </c>
      <c r="AL187" s="106">
        <v>12</v>
      </c>
      <c r="AM187" s="129">
        <v>11</v>
      </c>
      <c r="AN187" s="4">
        <v>19</v>
      </c>
      <c r="AO187" s="4">
        <v>23</v>
      </c>
      <c r="AP187" s="109">
        <v>18</v>
      </c>
      <c r="AQ187" s="129">
        <v>15</v>
      </c>
      <c r="AR187" s="110">
        <v>17</v>
      </c>
      <c r="AS187" s="129">
        <v>17</v>
      </c>
      <c r="AT187" s="59">
        <v>38</v>
      </c>
      <c r="AU187" s="4">
        <v>41</v>
      </c>
      <c r="AV187" s="129">
        <v>12</v>
      </c>
      <c r="AW187" s="129">
        <v>12</v>
      </c>
      <c r="AX187" s="106">
        <v>12</v>
      </c>
      <c r="AY187" s="129">
        <v>9</v>
      </c>
      <c r="AZ187" s="4">
        <v>15</v>
      </c>
      <c r="BA187" s="4">
        <v>16</v>
      </c>
      <c r="BB187" s="129">
        <v>8</v>
      </c>
      <c r="BC187" s="129">
        <v>10</v>
      </c>
      <c r="BD187" s="129">
        <v>10</v>
      </c>
      <c r="BE187" s="129">
        <v>8</v>
      </c>
      <c r="BF187" s="129">
        <v>10</v>
      </c>
      <c r="BG187" s="106">
        <v>11</v>
      </c>
      <c r="BH187" s="129">
        <v>12</v>
      </c>
      <c r="BI187" s="4">
        <v>23</v>
      </c>
      <c r="BJ187" s="4">
        <v>23</v>
      </c>
      <c r="BK187" s="110">
        <v>15</v>
      </c>
      <c r="BL187" s="129">
        <v>10</v>
      </c>
      <c r="BM187" s="129">
        <v>12</v>
      </c>
      <c r="BN187" s="129">
        <v>12</v>
      </c>
      <c r="BO187" s="106">
        <v>16</v>
      </c>
      <c r="BP187" s="129">
        <v>8</v>
      </c>
      <c r="BQ187" s="129">
        <v>12</v>
      </c>
      <c r="BR187" s="129">
        <v>22</v>
      </c>
      <c r="BS187" s="129">
        <v>20</v>
      </c>
      <c r="BT187" s="106">
        <v>14</v>
      </c>
      <c r="BU187" s="129">
        <v>12</v>
      </c>
      <c r="BV187" s="129">
        <v>11</v>
      </c>
      <c r="BW187" s="129">
        <v>13</v>
      </c>
      <c r="BX187" s="129">
        <v>11</v>
      </c>
      <c r="BY187" s="129">
        <v>11</v>
      </c>
      <c r="BZ187" s="129">
        <v>12</v>
      </c>
      <c r="CA187" s="129">
        <v>12</v>
      </c>
      <c r="CB187" s="62">
        <v>36</v>
      </c>
      <c r="CC187" s="62">
        <v>15</v>
      </c>
      <c r="CD187" s="62">
        <v>9</v>
      </c>
      <c r="CE187" s="62">
        <v>16</v>
      </c>
      <c r="CF187" s="62">
        <v>12</v>
      </c>
      <c r="CG187" s="62">
        <v>25</v>
      </c>
      <c r="CH187" s="62">
        <v>26</v>
      </c>
      <c r="CI187" s="62">
        <v>19</v>
      </c>
      <c r="CJ187" s="62">
        <v>12</v>
      </c>
      <c r="CK187" s="62">
        <v>11</v>
      </c>
      <c r="CL187" s="62">
        <v>13</v>
      </c>
      <c r="CM187" s="62">
        <v>12</v>
      </c>
      <c r="CN187" s="62">
        <v>11</v>
      </c>
      <c r="CO187" s="62">
        <v>9</v>
      </c>
      <c r="CP187" s="62">
        <v>13</v>
      </c>
      <c r="CQ187" s="62">
        <v>12</v>
      </c>
      <c r="CR187" s="62">
        <v>10</v>
      </c>
      <c r="CS187" s="62">
        <v>11</v>
      </c>
      <c r="CT187" s="62">
        <v>11</v>
      </c>
      <c r="CU187" s="62">
        <v>30</v>
      </c>
      <c r="CV187" s="62">
        <v>12</v>
      </c>
      <c r="CW187" s="62">
        <v>13</v>
      </c>
      <c r="CX187" s="62">
        <v>24</v>
      </c>
      <c r="CY187" s="62">
        <v>14</v>
      </c>
      <c r="CZ187" s="62">
        <v>10</v>
      </c>
      <c r="DA187" s="62">
        <v>10</v>
      </c>
      <c r="DB187" s="62">
        <v>22</v>
      </c>
      <c r="DC187" s="62">
        <v>15</v>
      </c>
      <c r="DD187" s="62">
        <v>19</v>
      </c>
      <c r="DE187" s="62">
        <v>13</v>
      </c>
      <c r="DF187" s="62">
        <v>24</v>
      </c>
      <c r="DG187" s="62">
        <v>17</v>
      </c>
      <c r="DH187" s="62">
        <v>11</v>
      </c>
      <c r="DI187" s="62">
        <v>15</v>
      </c>
      <c r="DJ187" s="62">
        <v>25</v>
      </c>
      <c r="DK187" s="62">
        <v>12</v>
      </c>
      <c r="DL187" s="62">
        <v>23</v>
      </c>
      <c r="DM187" s="62">
        <v>18</v>
      </c>
      <c r="DN187" s="62">
        <v>10</v>
      </c>
      <c r="DO187" s="62">
        <v>15</v>
      </c>
      <c r="DP187" s="62">
        <v>17</v>
      </c>
      <c r="DQ187" s="62">
        <v>9</v>
      </c>
      <c r="DR187" s="62">
        <v>12</v>
      </c>
      <c r="DS187" s="62">
        <v>11</v>
      </c>
      <c r="DT187" s="144">
        <f>(2.71828^(-492.8857+59.0795*K187+7.224*L187))/(1+(2.71828^(-492.8857+59.0795*K187+7.224*L187)))</f>
        <v>4.6034089753880261E-75</v>
      </c>
      <c r="DU187" s="40">
        <f>COUNTIF($M187,"=13")+COUNTIF($N187,"=21")+COUNTIF($O187,"=14")+COUNTIF($P187,"=11")+COUNTIF($Q187,"=11")+COUNTIF($R187,"=14")+COUNTIF($S187,"=12")+COUNTIF($T187,"=12")+COUNTIF($U187,"=12")+COUNTIF($V187,"=13")+COUNTIF($W187,"=13")+COUNTIF($X187,"=16")</f>
        <v>8</v>
      </c>
      <c r="DV187" s="40">
        <f>COUNTIF($Y187,"=17")+COUNTIF($Z187,"=9")+COUNTIF($AA187,"=9")+COUNTIF($AB187,"=11")+COUNTIF($AC187,"=11")+COUNTIF($AD187,"=25")+COUNTIF($AE187,"=15")+COUNTIF($AF187,"=19")+COUNTIF($AG187,"=30")+COUNTIF($AH187,"=15")+COUNTIF($AI187,"=15")+COUNTIF($AJ187,"=16")+COUNTIF($AK187,"=17")</f>
        <v>6</v>
      </c>
      <c r="DW187" s="40">
        <f>COUNTIF($AL187,"=11")+COUNTIF($AM187,"=11")+COUNTIF($AN187,"=22")+COUNTIF($AO187,"=23")+COUNTIF($AP187,"=17")+COUNTIF($AQ187,"=14")+COUNTIF($AR187,"=19")+COUNTIF($AS187,"=17")+COUNTIF($AV187,"=12")+COUNTIF($AW187,"=12")</f>
        <v>5</v>
      </c>
      <c r="DX187" s="40">
        <f>COUNTIF($AX187,"=11")+COUNTIF($AY187,"=9")+COUNTIF($AZ187,"=15")+COUNTIF($BA187,"=16")+COUNTIF($BB187,"=8")+COUNTIF($BC187,"=10")+COUNTIF($BD187,"=10")+COUNTIF($BE187,"=8")+COUNTIF($BF187,"=10")+COUNTIF($BG187,"=10")</f>
        <v>8</v>
      </c>
      <c r="DY187" s="40">
        <f>COUNTIF($BH187,"=12")+COUNTIF($BI187,"=23")+COUNTIF($BJ187,"=23")+COUNTIF($BK187,"=15")+COUNTIF($BL187,"=10")+COUNTIF($BM187,"=12")+COUNTIF($BN187,"=12")+COUNTIF($BO187,"=16")+COUNTIF($BP187,"=8")+COUNTIF($BQ187,"=12")+COUNTIF($BR187,"=22")+COUNTIF($BS187,"=20")+COUNTIF($BT187,"=13")</f>
        <v>12</v>
      </c>
      <c r="DZ187" s="40">
        <f>COUNTIF($BU187,"=12")+COUNTIF($BV187,"=11")+COUNTIF($BW187,"=13")+COUNTIF($BX187,"=10")+COUNTIF($BY187,"=11")+COUNTIF($BZ187,"=12")+COUNTIF($CA187,"=12")</f>
        <v>6</v>
      </c>
      <c r="EA187" s="14" t="s">
        <v>319</v>
      </c>
      <c r="EB187" s="14" t="s">
        <v>320</v>
      </c>
      <c r="EC187" s="20" t="s">
        <v>338</v>
      </c>
    </row>
    <row r="188" spans="1:133" s="51" customFormat="1" x14ac:dyDescent="0.25">
      <c r="A188" s="136">
        <v>345257</v>
      </c>
      <c r="B188" s="44" t="s">
        <v>96</v>
      </c>
      <c r="C188" s="53" t="s">
        <v>325</v>
      </c>
      <c r="D188" s="111" t="s">
        <v>332</v>
      </c>
      <c r="E188" s="2" t="s">
        <v>5</v>
      </c>
      <c r="F188" s="26" t="s">
        <v>172</v>
      </c>
      <c r="G188" s="46">
        <v>42394.520833333336</v>
      </c>
      <c r="H188" s="53">
        <v>0</v>
      </c>
      <c r="I188" s="20" t="s">
        <v>230</v>
      </c>
      <c r="J188" s="6">
        <v>41277.888888888891</v>
      </c>
      <c r="K188" s="123">
        <f>+COUNTIF($N188,"&lt;=21")+COUNTIF($AA188,"&lt;=9")+COUNTIF($AJ188,"&lt;=16")+COUNTIF($AN188,"&gt;=22")+COUNTIF($AP188,"&gt;=17")+COUNTIF($AQ188,"&lt;=14")+COUNTIF($AR188,"&gt;=19")+COUNTIF($BK188,"&lt;=15")+COUNTIF($BO188,"&gt;=16")+COUNTIF($BX188,"&lt;=10")</f>
        <v>2</v>
      </c>
      <c r="L188" s="124">
        <f>65-(+DU188+DV188+DW188+DX188+DY188+DZ188)</f>
        <v>13</v>
      </c>
      <c r="M188" s="59">
        <v>13</v>
      </c>
      <c r="N188" s="45">
        <v>24</v>
      </c>
      <c r="O188" s="59">
        <v>14</v>
      </c>
      <c r="P188" s="59">
        <v>11</v>
      </c>
      <c r="Q188" s="59">
        <v>11</v>
      </c>
      <c r="R188" s="59">
        <v>14</v>
      </c>
      <c r="S188" s="59">
        <v>12</v>
      </c>
      <c r="T188" s="59">
        <v>12</v>
      </c>
      <c r="U188" s="59">
        <v>12</v>
      </c>
      <c r="V188" s="45">
        <v>13</v>
      </c>
      <c r="W188" s="59">
        <v>13</v>
      </c>
      <c r="X188" s="59">
        <v>16</v>
      </c>
      <c r="Y188" s="59">
        <v>17</v>
      </c>
      <c r="Z188" s="59">
        <v>9</v>
      </c>
      <c r="AA188" s="59">
        <v>10</v>
      </c>
      <c r="AB188" s="59">
        <v>11</v>
      </c>
      <c r="AC188" s="59">
        <v>11</v>
      </c>
      <c r="AD188" s="45">
        <v>25</v>
      </c>
      <c r="AE188" s="59">
        <v>15</v>
      </c>
      <c r="AF188" s="59">
        <v>19</v>
      </c>
      <c r="AG188" s="110">
        <v>29</v>
      </c>
      <c r="AH188" s="59">
        <v>15</v>
      </c>
      <c r="AI188" s="106">
        <v>16</v>
      </c>
      <c r="AJ188" s="59">
        <v>17</v>
      </c>
      <c r="AK188" s="59">
        <v>17</v>
      </c>
      <c r="AL188" s="101">
        <v>10</v>
      </c>
      <c r="AM188" s="45">
        <v>11</v>
      </c>
      <c r="AN188" s="59">
        <v>19</v>
      </c>
      <c r="AO188" s="59">
        <v>23</v>
      </c>
      <c r="AP188" s="45">
        <v>16</v>
      </c>
      <c r="AQ188" s="101">
        <v>14</v>
      </c>
      <c r="AR188" s="110">
        <v>17</v>
      </c>
      <c r="AS188" s="59">
        <v>17</v>
      </c>
      <c r="AT188" s="59">
        <v>38</v>
      </c>
      <c r="AU188" s="59">
        <v>39</v>
      </c>
      <c r="AV188" s="59">
        <v>12</v>
      </c>
      <c r="AW188" s="59">
        <v>12</v>
      </c>
      <c r="AX188" s="106">
        <v>12</v>
      </c>
      <c r="AY188" s="59">
        <v>9</v>
      </c>
      <c r="AZ188" s="59">
        <v>15</v>
      </c>
      <c r="BA188" s="59">
        <v>16</v>
      </c>
      <c r="BB188" s="59">
        <v>8</v>
      </c>
      <c r="BC188" s="59">
        <v>10</v>
      </c>
      <c r="BD188" s="59">
        <v>10</v>
      </c>
      <c r="BE188" s="59">
        <v>8</v>
      </c>
      <c r="BF188" s="59">
        <v>10</v>
      </c>
      <c r="BG188" s="59">
        <v>10</v>
      </c>
      <c r="BH188" s="59">
        <v>12</v>
      </c>
      <c r="BI188" s="102">
        <v>21</v>
      </c>
      <c r="BJ188" s="59">
        <v>23</v>
      </c>
      <c r="BK188" s="110">
        <v>15</v>
      </c>
      <c r="BL188" s="59">
        <v>10</v>
      </c>
      <c r="BM188" s="59">
        <v>12</v>
      </c>
      <c r="BN188" s="59">
        <v>12</v>
      </c>
      <c r="BO188" s="59">
        <v>15</v>
      </c>
      <c r="BP188" s="59">
        <v>8</v>
      </c>
      <c r="BQ188" s="59">
        <v>12</v>
      </c>
      <c r="BR188" s="59">
        <v>22</v>
      </c>
      <c r="BS188" s="59">
        <v>20</v>
      </c>
      <c r="BT188" s="59">
        <v>13</v>
      </c>
      <c r="BU188" s="59">
        <v>12</v>
      </c>
      <c r="BV188" s="59">
        <v>11</v>
      </c>
      <c r="BW188" s="59">
        <v>13</v>
      </c>
      <c r="BX188" s="59">
        <v>11</v>
      </c>
      <c r="BY188" s="59">
        <v>11</v>
      </c>
      <c r="BZ188" s="59">
        <v>12</v>
      </c>
      <c r="CA188" s="59">
        <v>12</v>
      </c>
      <c r="CB188" s="62" t="s">
        <v>0</v>
      </c>
      <c r="CC188" s="62" t="s">
        <v>0</v>
      </c>
      <c r="CD188" s="62" t="s">
        <v>0</v>
      </c>
      <c r="CE188" s="62" t="s">
        <v>0</v>
      </c>
      <c r="CF188" s="62" t="s">
        <v>0</v>
      </c>
      <c r="CG188" s="62" t="s">
        <v>0</v>
      </c>
      <c r="CH188" s="62" t="s">
        <v>0</v>
      </c>
      <c r="CI188" s="62" t="s">
        <v>0</v>
      </c>
      <c r="CJ188" s="62" t="s">
        <v>0</v>
      </c>
      <c r="CK188" s="62" t="s">
        <v>0</v>
      </c>
      <c r="CL188" s="62" t="s">
        <v>0</v>
      </c>
      <c r="CM188" s="62" t="s">
        <v>0</v>
      </c>
      <c r="CN188" s="62" t="s">
        <v>0</v>
      </c>
      <c r="CO188" s="62" t="s">
        <v>0</v>
      </c>
      <c r="CP188" s="62" t="s">
        <v>0</v>
      </c>
      <c r="CQ188" s="62" t="s">
        <v>0</v>
      </c>
      <c r="CR188" s="62" t="s">
        <v>0</v>
      </c>
      <c r="CS188" s="62" t="s">
        <v>0</v>
      </c>
      <c r="CT188" s="62" t="s">
        <v>0</v>
      </c>
      <c r="CU188" s="62" t="s">
        <v>0</v>
      </c>
      <c r="CV188" s="62" t="s">
        <v>0</v>
      </c>
      <c r="CW188" s="62" t="s">
        <v>0</v>
      </c>
      <c r="CX188" s="62" t="s">
        <v>0</v>
      </c>
      <c r="CY188" s="62" t="s">
        <v>0</v>
      </c>
      <c r="CZ188" s="62" t="s">
        <v>0</v>
      </c>
      <c r="DA188" s="62" t="s">
        <v>0</v>
      </c>
      <c r="DB188" s="62" t="s">
        <v>0</v>
      </c>
      <c r="DC188" s="62" t="s">
        <v>0</v>
      </c>
      <c r="DD188" s="62" t="s">
        <v>0</v>
      </c>
      <c r="DE188" s="62" t="s">
        <v>0</v>
      </c>
      <c r="DF188" s="62" t="s">
        <v>0</v>
      </c>
      <c r="DG188" s="62" t="s">
        <v>0</v>
      </c>
      <c r="DH188" s="62" t="s">
        <v>0</v>
      </c>
      <c r="DI188" s="62" t="s">
        <v>0</v>
      </c>
      <c r="DJ188" s="62" t="s">
        <v>0</v>
      </c>
      <c r="DK188" s="62" t="s">
        <v>0</v>
      </c>
      <c r="DL188" s="62" t="s">
        <v>0</v>
      </c>
      <c r="DM188" s="62" t="s">
        <v>0</v>
      </c>
      <c r="DN188" s="62" t="s">
        <v>0</v>
      </c>
      <c r="DO188" s="62" t="s">
        <v>0</v>
      </c>
      <c r="DP188" s="62" t="s">
        <v>0</v>
      </c>
      <c r="DQ188" s="62" t="s">
        <v>0</v>
      </c>
      <c r="DR188" s="62" t="s">
        <v>0</v>
      </c>
      <c r="DS188" s="62" t="s">
        <v>0</v>
      </c>
      <c r="DT188" s="144">
        <f>(2.71828^(-492.8857+59.0795*K188+7.224*L188))/(1+(2.71828^(-492.8857+59.0795*K188+7.224*L188)))</f>
        <v>1.1061330962445128E-122</v>
      </c>
      <c r="DU188" s="40">
        <f>COUNTIF($M188,"=13")+COUNTIF($N188,"=21")+COUNTIF($O188,"=14")+COUNTIF($P188,"=11")+COUNTIF($Q188,"=11")+COUNTIF($R188,"=14")+COUNTIF($S188,"=12")+COUNTIF($T188,"=12")+COUNTIF($U188,"=12")+COUNTIF($V188,"=13")+COUNTIF($W188,"=13")+COUNTIF($X188,"=16")</f>
        <v>11</v>
      </c>
      <c r="DV188" s="40">
        <f>COUNTIF($Y188,"=17")+COUNTIF($Z188,"=9")+COUNTIF($AA188,"=9")+COUNTIF($AB188,"=11")+COUNTIF($AC188,"=11")+COUNTIF($AD188,"=25")+COUNTIF($AE188,"=15")+COUNTIF($AF188,"=19")+COUNTIF($AG188,"=30")+COUNTIF($AH188,"=15")+COUNTIF($AI188,"=15")+COUNTIF($AJ188,"=16")+COUNTIF($AK188,"=17")</f>
        <v>9</v>
      </c>
      <c r="DW188" s="40">
        <f>COUNTIF($AL188,"=11")+COUNTIF($AM188,"=11")+COUNTIF($AN188,"=22")+COUNTIF($AO188,"=23")+COUNTIF($AP188,"=17")+COUNTIF($AQ188,"=14")+COUNTIF($AR188,"=19")+COUNTIF($AS188,"=17")+COUNTIF($AV188,"=12")+COUNTIF($AW188,"=12")</f>
        <v>6</v>
      </c>
      <c r="DX188" s="40">
        <f>COUNTIF($AX188,"=11")+COUNTIF($AY188,"=9")+COUNTIF($AZ188,"=15")+COUNTIF($BA188,"=16")+COUNTIF($BB188,"=8")+COUNTIF($BC188,"=10")+COUNTIF($BD188,"=10")+COUNTIF($BE188,"=8")+COUNTIF($BF188,"=10")+COUNTIF($BG188,"=10")</f>
        <v>9</v>
      </c>
      <c r="DY188" s="40">
        <f>COUNTIF($BH188,"=12")+COUNTIF($BI188,"=23")+COUNTIF($BJ188,"=23")+COUNTIF($BK188,"=15")+COUNTIF($BL188,"=10")+COUNTIF($BM188,"=12")+COUNTIF($BN188,"=12")+COUNTIF($BO188,"=16")+COUNTIF($BP188,"=8")+COUNTIF($BQ188,"=12")+COUNTIF($BR188,"=22")+COUNTIF($BS188,"=20")+COUNTIF($BT188,"=13")</f>
        <v>11</v>
      </c>
      <c r="DZ188" s="40">
        <f>COUNTIF($BU188,"=12")+COUNTIF($BV188,"=11")+COUNTIF($BW188,"=13")+COUNTIF($BX188,"=10")+COUNTIF($BY188,"=11")+COUNTIF($BZ188,"=12")+COUNTIF($CA188,"=12")</f>
        <v>6</v>
      </c>
      <c r="EA188" s="33"/>
      <c r="EB188" s="33"/>
      <c r="EC188" s="52"/>
    </row>
    <row r="189" spans="1:133" s="51" customFormat="1" x14ac:dyDescent="0.25">
      <c r="A189" s="133">
        <v>584731</v>
      </c>
      <c r="B189" s="53" t="s">
        <v>11</v>
      </c>
      <c r="C189" s="53" t="s">
        <v>325</v>
      </c>
      <c r="D189" s="111" t="s">
        <v>332</v>
      </c>
      <c r="E189" s="2" t="s">
        <v>111</v>
      </c>
      <c r="F189" s="14" t="s">
        <v>172</v>
      </c>
      <c r="G189" s="46">
        <v>44148</v>
      </c>
      <c r="H189" s="53">
        <v>0</v>
      </c>
      <c r="I189" s="128" t="s">
        <v>285</v>
      </c>
      <c r="J189" s="46">
        <v>41277.888888888891</v>
      </c>
      <c r="K189" s="123">
        <f>+COUNTIF($N189,"&lt;=21")+COUNTIF($AA189,"&lt;=9")+COUNTIF($AJ189,"&lt;=16")+COUNTIF($AN189,"&gt;=22")+COUNTIF($AP189,"&gt;=17")+COUNTIF($AQ189,"&lt;=14")+COUNTIF($AR189,"&gt;=19")+COUNTIF($BK189,"&lt;=15")+COUNTIF($BO189,"&gt;=16")+COUNTIF($BX189,"&lt;=10")</f>
        <v>2</v>
      </c>
      <c r="L189" s="124">
        <f>65-(+DU189+DV189+DW189+DX189+DY189+DZ189)</f>
        <v>15</v>
      </c>
      <c r="M189" s="129">
        <v>13</v>
      </c>
      <c r="N189" s="54">
        <v>24</v>
      </c>
      <c r="O189" s="129">
        <v>14</v>
      </c>
      <c r="P189" s="129">
        <v>11</v>
      </c>
      <c r="Q189" s="4">
        <v>11</v>
      </c>
      <c r="R189" s="4">
        <v>14</v>
      </c>
      <c r="S189" s="129">
        <v>12</v>
      </c>
      <c r="T189" s="129">
        <v>12</v>
      </c>
      <c r="U189" s="54">
        <v>12</v>
      </c>
      <c r="V189" s="54">
        <v>13</v>
      </c>
      <c r="W189" s="129">
        <v>13</v>
      </c>
      <c r="X189" s="67">
        <v>16</v>
      </c>
      <c r="Y189" s="129">
        <v>17</v>
      </c>
      <c r="Z189" s="4">
        <v>9</v>
      </c>
      <c r="AA189" s="4">
        <v>10</v>
      </c>
      <c r="AB189" s="129">
        <v>11</v>
      </c>
      <c r="AC189" s="129">
        <v>11</v>
      </c>
      <c r="AD189" s="54">
        <v>25</v>
      </c>
      <c r="AE189" s="110">
        <v>14</v>
      </c>
      <c r="AF189" s="129">
        <v>19</v>
      </c>
      <c r="AG189" s="110">
        <v>29</v>
      </c>
      <c r="AH189" s="4">
        <v>15</v>
      </c>
      <c r="AI189" s="106">
        <v>16</v>
      </c>
      <c r="AJ189" s="4">
        <v>17</v>
      </c>
      <c r="AK189" s="4">
        <v>17</v>
      </c>
      <c r="AL189" s="101">
        <v>10</v>
      </c>
      <c r="AM189" s="129">
        <v>11</v>
      </c>
      <c r="AN189" s="4">
        <v>19</v>
      </c>
      <c r="AO189" s="4">
        <v>23</v>
      </c>
      <c r="AP189" s="54">
        <v>16</v>
      </c>
      <c r="AQ189" s="101">
        <v>14</v>
      </c>
      <c r="AR189" s="54">
        <v>18</v>
      </c>
      <c r="AS189" s="54">
        <v>17</v>
      </c>
      <c r="AT189" s="67">
        <v>37</v>
      </c>
      <c r="AU189" s="59">
        <v>39</v>
      </c>
      <c r="AV189" s="129">
        <v>12</v>
      </c>
      <c r="AW189" s="129">
        <v>12</v>
      </c>
      <c r="AX189" s="106">
        <v>12</v>
      </c>
      <c r="AY189" s="129">
        <v>9</v>
      </c>
      <c r="AZ189" s="4">
        <v>15</v>
      </c>
      <c r="BA189" s="4">
        <v>16</v>
      </c>
      <c r="BB189" s="59">
        <v>8</v>
      </c>
      <c r="BC189" s="59">
        <v>10</v>
      </c>
      <c r="BD189" s="59">
        <v>10</v>
      </c>
      <c r="BE189" s="59">
        <v>8</v>
      </c>
      <c r="BF189" s="59">
        <v>10</v>
      </c>
      <c r="BG189" s="59">
        <v>10</v>
      </c>
      <c r="BH189" s="59">
        <v>12</v>
      </c>
      <c r="BI189" s="102">
        <v>21</v>
      </c>
      <c r="BJ189" s="42">
        <v>23</v>
      </c>
      <c r="BK189" s="110">
        <v>15</v>
      </c>
      <c r="BL189" s="59">
        <v>10</v>
      </c>
      <c r="BM189" s="129">
        <v>12</v>
      </c>
      <c r="BN189" s="129">
        <v>12</v>
      </c>
      <c r="BO189" s="54">
        <v>15</v>
      </c>
      <c r="BP189" s="129">
        <v>8</v>
      </c>
      <c r="BQ189" s="104">
        <v>13</v>
      </c>
      <c r="BR189" s="129">
        <v>22</v>
      </c>
      <c r="BS189" s="129">
        <v>20</v>
      </c>
      <c r="BT189" s="129">
        <v>13</v>
      </c>
      <c r="BU189" s="129">
        <v>12</v>
      </c>
      <c r="BV189" s="129">
        <v>11</v>
      </c>
      <c r="BW189" s="129">
        <v>13</v>
      </c>
      <c r="BX189" s="129">
        <v>11</v>
      </c>
      <c r="BY189" s="129">
        <v>11</v>
      </c>
      <c r="BZ189" s="129">
        <v>12</v>
      </c>
      <c r="CA189" s="129">
        <v>12</v>
      </c>
      <c r="CB189" s="62">
        <v>36</v>
      </c>
      <c r="CC189" s="62">
        <v>15</v>
      </c>
      <c r="CD189" s="62">
        <v>9</v>
      </c>
      <c r="CE189" s="62">
        <v>16</v>
      </c>
      <c r="CF189" s="62">
        <v>12</v>
      </c>
      <c r="CG189" s="62">
        <v>25</v>
      </c>
      <c r="CH189" s="62">
        <v>26</v>
      </c>
      <c r="CI189" s="62">
        <v>19</v>
      </c>
      <c r="CJ189" s="62">
        <v>12</v>
      </c>
      <c r="CK189" s="62">
        <v>11</v>
      </c>
      <c r="CL189" s="62">
        <v>13</v>
      </c>
      <c r="CM189" s="62">
        <v>12</v>
      </c>
      <c r="CN189" s="62">
        <v>11</v>
      </c>
      <c r="CO189" s="62">
        <v>9</v>
      </c>
      <c r="CP189" s="62">
        <v>12</v>
      </c>
      <c r="CQ189" s="62">
        <v>12</v>
      </c>
      <c r="CR189" s="62">
        <v>10</v>
      </c>
      <c r="CS189" s="62">
        <v>11</v>
      </c>
      <c r="CT189" s="62">
        <v>11</v>
      </c>
      <c r="CU189" s="62">
        <v>30</v>
      </c>
      <c r="CV189" s="62">
        <v>13</v>
      </c>
      <c r="CW189" s="62">
        <v>14</v>
      </c>
      <c r="CX189" s="62">
        <v>24</v>
      </c>
      <c r="CY189" s="62">
        <v>13</v>
      </c>
      <c r="CZ189" s="62">
        <v>10</v>
      </c>
      <c r="DA189" s="62">
        <v>10</v>
      </c>
      <c r="DB189" s="62">
        <v>18</v>
      </c>
      <c r="DC189" s="62">
        <v>15</v>
      </c>
      <c r="DD189" s="62">
        <v>19</v>
      </c>
      <c r="DE189" s="62">
        <v>13</v>
      </c>
      <c r="DF189" s="62">
        <v>23</v>
      </c>
      <c r="DG189" s="62">
        <v>17</v>
      </c>
      <c r="DH189" s="62">
        <v>11</v>
      </c>
      <c r="DI189" s="62">
        <v>15</v>
      </c>
      <c r="DJ189" s="62">
        <v>24</v>
      </c>
      <c r="DK189" s="62">
        <v>12</v>
      </c>
      <c r="DL189" s="62">
        <v>23</v>
      </c>
      <c r="DM189" s="62">
        <v>18</v>
      </c>
      <c r="DN189" s="62">
        <v>10</v>
      </c>
      <c r="DO189" s="62">
        <v>14</v>
      </c>
      <c r="DP189" s="62">
        <v>17</v>
      </c>
      <c r="DQ189" s="62">
        <v>9</v>
      </c>
      <c r="DR189" s="62">
        <v>12</v>
      </c>
      <c r="DS189" s="62">
        <v>11</v>
      </c>
      <c r="DT189" s="144">
        <f>(2.71828^(-492.8857+59.0795*K189+7.224*L189))/(1+(2.71828^(-492.8857+59.0795*K189+7.224*L189)))</f>
        <v>2.0820437003920722E-116</v>
      </c>
      <c r="DU189" s="40">
        <f>COUNTIF($M189,"=13")+COUNTIF($N189,"=21")+COUNTIF($O189,"=14")+COUNTIF($P189,"=11")+COUNTIF($Q189,"=11")+COUNTIF($R189,"=14")+COUNTIF($S189,"=12")+COUNTIF($T189,"=12")+COUNTIF($U189,"=12")+COUNTIF($V189,"=13")+COUNTIF($W189,"=13")+COUNTIF($X189,"=16")</f>
        <v>11</v>
      </c>
      <c r="DV189" s="40">
        <f>COUNTIF($Y189,"=17")+COUNTIF($Z189,"=9")+COUNTIF($AA189,"=9")+COUNTIF($AB189,"=11")+COUNTIF($AC189,"=11")+COUNTIF($AD189,"=25")+COUNTIF($AE189,"=15")+COUNTIF($AF189,"=19")+COUNTIF($AG189,"=30")+COUNTIF($AH189,"=15")+COUNTIF($AI189,"=15")+COUNTIF($AJ189,"=16")+COUNTIF($AK189,"=17")</f>
        <v>8</v>
      </c>
      <c r="DW189" s="40">
        <f>COUNTIF($AL189,"=11")+COUNTIF($AM189,"=11")+COUNTIF($AN189,"=22")+COUNTIF($AO189,"=23")+COUNTIF($AP189,"=17")+COUNTIF($AQ189,"=14")+COUNTIF($AR189,"=19")+COUNTIF($AS189,"=17")+COUNTIF($AV189,"=12")+COUNTIF($AW189,"=12")</f>
        <v>6</v>
      </c>
      <c r="DX189" s="40">
        <f>COUNTIF($AX189,"=11")+COUNTIF($AY189,"=9")+COUNTIF($AZ189,"=15")+COUNTIF($BA189,"=16")+COUNTIF($BB189,"=8")+COUNTIF($BC189,"=10")+COUNTIF($BD189,"=10")+COUNTIF($BE189,"=8")+COUNTIF($BF189,"=10")+COUNTIF($BG189,"=10")</f>
        <v>9</v>
      </c>
      <c r="DY189" s="40">
        <f>COUNTIF($BH189,"=12")+COUNTIF($BI189,"=23")+COUNTIF($BJ189,"=23")+COUNTIF($BK189,"=15")+COUNTIF($BL189,"=10")+COUNTIF($BM189,"=12")+COUNTIF($BN189,"=12")+COUNTIF($BO189,"=16")+COUNTIF($BP189,"=8")+COUNTIF($BQ189,"=12")+COUNTIF($BR189,"=22")+COUNTIF($BS189,"=20")+COUNTIF($BT189,"=13")</f>
        <v>10</v>
      </c>
      <c r="DZ189" s="40">
        <f>COUNTIF($BU189,"=12")+COUNTIF($BV189,"=11")+COUNTIF($BW189,"=13")+COUNTIF($BX189,"=10")+COUNTIF($BY189,"=11")+COUNTIF($BZ189,"=12")+COUNTIF($CA189,"=12")</f>
        <v>6</v>
      </c>
      <c r="EA189" s="14" t="s">
        <v>11</v>
      </c>
      <c r="EB189" s="14" t="s">
        <v>324</v>
      </c>
      <c r="EC189" s="20" t="s">
        <v>338</v>
      </c>
    </row>
    <row r="190" spans="1:133" s="51" customFormat="1" x14ac:dyDescent="0.25">
      <c r="A190" s="47">
        <v>198135</v>
      </c>
      <c r="B190" s="96" t="s">
        <v>198</v>
      </c>
      <c r="C190" s="53" t="s">
        <v>360</v>
      </c>
      <c r="D190" s="100" t="s">
        <v>334</v>
      </c>
      <c r="E190" s="22" t="s">
        <v>4</v>
      </c>
      <c r="F190" s="14" t="s">
        <v>172</v>
      </c>
      <c r="G190" s="6">
        <v>41634</v>
      </c>
      <c r="H190" s="53">
        <v>0</v>
      </c>
      <c r="I190" s="13" t="s">
        <v>286</v>
      </c>
      <c r="J190" s="6">
        <v>41277.888888888891</v>
      </c>
      <c r="K190" s="123">
        <f>+COUNTIF($N190,"&lt;=21")+COUNTIF($AA190,"&lt;=9")+COUNTIF($AJ190,"&lt;=16")+COUNTIF($AN190,"&gt;=22")+COUNTIF($AP190,"&gt;=17")+COUNTIF($AQ190,"&lt;=14")+COUNTIF($AR190,"&gt;=19")+COUNTIF($BK190,"&lt;=15")+COUNTIF($BO190,"&gt;=16")+COUNTIF($BX190,"&lt;=10")</f>
        <v>2</v>
      </c>
      <c r="L190" s="124">
        <f>65-(+DU190+DV190+DW190+DX190+DY190+DZ190)</f>
        <v>15</v>
      </c>
      <c r="M190" s="4">
        <v>13</v>
      </c>
      <c r="N190" s="104">
        <v>25</v>
      </c>
      <c r="O190" s="4">
        <v>14</v>
      </c>
      <c r="P190" s="4">
        <v>11</v>
      </c>
      <c r="Q190" s="4">
        <v>11</v>
      </c>
      <c r="R190" s="4">
        <v>14</v>
      </c>
      <c r="S190" s="4">
        <v>12</v>
      </c>
      <c r="T190" s="4">
        <v>12</v>
      </c>
      <c r="U190" s="21">
        <v>12</v>
      </c>
      <c r="V190" s="4">
        <v>13</v>
      </c>
      <c r="W190" s="122">
        <v>11</v>
      </c>
      <c r="X190" s="4">
        <v>16</v>
      </c>
      <c r="Y190" s="130">
        <v>19</v>
      </c>
      <c r="Z190" s="4">
        <v>9</v>
      </c>
      <c r="AA190" s="125">
        <v>9</v>
      </c>
      <c r="AB190" s="4">
        <v>11</v>
      </c>
      <c r="AC190" s="4">
        <v>11</v>
      </c>
      <c r="AD190" s="107">
        <v>27</v>
      </c>
      <c r="AE190" s="4">
        <v>15</v>
      </c>
      <c r="AF190" s="4">
        <v>19</v>
      </c>
      <c r="AG190" s="110">
        <v>29</v>
      </c>
      <c r="AH190" s="4">
        <v>15</v>
      </c>
      <c r="AI190" s="4">
        <v>15</v>
      </c>
      <c r="AJ190" s="125">
        <v>16</v>
      </c>
      <c r="AK190" s="4">
        <v>17</v>
      </c>
      <c r="AL190" s="4">
        <v>11</v>
      </c>
      <c r="AM190" s="125">
        <v>10</v>
      </c>
      <c r="AN190" s="4">
        <v>19</v>
      </c>
      <c r="AO190" s="4">
        <v>23</v>
      </c>
      <c r="AP190" s="4">
        <v>16</v>
      </c>
      <c r="AQ190" s="4">
        <v>15</v>
      </c>
      <c r="AR190" s="110">
        <v>17</v>
      </c>
      <c r="AS190" s="4">
        <v>17</v>
      </c>
      <c r="AT190" s="4">
        <v>36</v>
      </c>
      <c r="AU190" s="4">
        <v>38</v>
      </c>
      <c r="AV190" s="4">
        <v>12</v>
      </c>
      <c r="AW190" s="4">
        <v>12</v>
      </c>
      <c r="AX190" s="106">
        <v>12</v>
      </c>
      <c r="AY190" s="4">
        <v>9</v>
      </c>
      <c r="AZ190" s="4">
        <v>15</v>
      </c>
      <c r="BA190" s="4">
        <v>16</v>
      </c>
      <c r="BB190" s="4">
        <v>8</v>
      </c>
      <c r="BC190" s="4">
        <v>10</v>
      </c>
      <c r="BD190" s="4">
        <v>10</v>
      </c>
      <c r="BE190" s="4">
        <v>8</v>
      </c>
      <c r="BF190" s="4">
        <v>10</v>
      </c>
      <c r="BG190" s="4">
        <v>10</v>
      </c>
      <c r="BH190" s="4">
        <v>12</v>
      </c>
      <c r="BI190" s="125">
        <v>22</v>
      </c>
      <c r="BJ190" s="4">
        <v>23</v>
      </c>
      <c r="BK190" s="4">
        <v>16</v>
      </c>
      <c r="BL190" s="4">
        <v>10</v>
      </c>
      <c r="BM190" s="4">
        <v>12</v>
      </c>
      <c r="BN190" s="4">
        <v>12</v>
      </c>
      <c r="BO190" s="4">
        <v>15</v>
      </c>
      <c r="BP190" s="4">
        <v>8</v>
      </c>
      <c r="BQ190" s="21">
        <v>12</v>
      </c>
      <c r="BR190" s="4">
        <v>22</v>
      </c>
      <c r="BS190" s="4">
        <v>20</v>
      </c>
      <c r="BT190" s="4">
        <v>13</v>
      </c>
      <c r="BU190" s="4">
        <v>12</v>
      </c>
      <c r="BV190" s="4">
        <v>11</v>
      </c>
      <c r="BW190" s="4">
        <v>13</v>
      </c>
      <c r="BX190" s="4">
        <v>11</v>
      </c>
      <c r="BY190" s="4">
        <v>11</v>
      </c>
      <c r="BZ190" s="4">
        <v>12</v>
      </c>
      <c r="CA190" s="4">
        <v>12</v>
      </c>
      <c r="CB190" s="62" t="s">
        <v>0</v>
      </c>
      <c r="CC190" s="62" t="s">
        <v>0</v>
      </c>
      <c r="CD190" s="62" t="s">
        <v>0</v>
      </c>
      <c r="CE190" s="62" t="s">
        <v>0</v>
      </c>
      <c r="CF190" s="62" t="s">
        <v>0</v>
      </c>
      <c r="CG190" s="62" t="s">
        <v>0</v>
      </c>
      <c r="CH190" s="62" t="s">
        <v>0</v>
      </c>
      <c r="CI190" s="62" t="s">
        <v>0</v>
      </c>
      <c r="CJ190" s="62" t="s">
        <v>0</v>
      </c>
      <c r="CK190" s="62" t="s">
        <v>0</v>
      </c>
      <c r="CL190" s="62" t="s">
        <v>0</v>
      </c>
      <c r="CM190" s="62" t="s">
        <v>0</v>
      </c>
      <c r="CN190" s="62" t="s">
        <v>0</v>
      </c>
      <c r="CO190" s="62" t="s">
        <v>0</v>
      </c>
      <c r="CP190" s="62" t="s">
        <v>0</v>
      </c>
      <c r="CQ190" s="62" t="s">
        <v>0</v>
      </c>
      <c r="CR190" s="62" t="s">
        <v>0</v>
      </c>
      <c r="CS190" s="62" t="s">
        <v>0</v>
      </c>
      <c r="CT190" s="62" t="s">
        <v>0</v>
      </c>
      <c r="CU190" s="62" t="s">
        <v>0</v>
      </c>
      <c r="CV190" s="62" t="s">
        <v>0</v>
      </c>
      <c r="CW190" s="62" t="s">
        <v>0</v>
      </c>
      <c r="CX190" s="62" t="s">
        <v>0</v>
      </c>
      <c r="CY190" s="62" t="s">
        <v>0</v>
      </c>
      <c r="CZ190" s="62" t="s">
        <v>0</v>
      </c>
      <c r="DA190" s="62" t="s">
        <v>0</v>
      </c>
      <c r="DB190" s="62" t="s">
        <v>0</v>
      </c>
      <c r="DC190" s="62" t="s">
        <v>0</v>
      </c>
      <c r="DD190" s="62" t="s">
        <v>0</v>
      </c>
      <c r="DE190" s="62" t="s">
        <v>0</v>
      </c>
      <c r="DF190" s="62" t="s">
        <v>0</v>
      </c>
      <c r="DG190" s="62" t="s">
        <v>0</v>
      </c>
      <c r="DH190" s="62" t="s">
        <v>0</v>
      </c>
      <c r="DI190" s="62" t="s">
        <v>0</v>
      </c>
      <c r="DJ190" s="62" t="s">
        <v>0</v>
      </c>
      <c r="DK190" s="62" t="s">
        <v>0</v>
      </c>
      <c r="DL190" s="62" t="s">
        <v>0</v>
      </c>
      <c r="DM190" s="62" t="s">
        <v>0</v>
      </c>
      <c r="DN190" s="62" t="s">
        <v>0</v>
      </c>
      <c r="DO190" s="62" t="s">
        <v>0</v>
      </c>
      <c r="DP190" s="62" t="s">
        <v>0</v>
      </c>
      <c r="DQ190" s="62" t="s">
        <v>0</v>
      </c>
      <c r="DR190" s="62" t="s">
        <v>0</v>
      </c>
      <c r="DS190" s="62" t="s">
        <v>0</v>
      </c>
      <c r="DT190" s="144">
        <f>(2.71828^(-492.8857+59.0795*K190+7.224*L190))/(1+(2.71828^(-492.8857+59.0795*K190+7.224*L190)))</f>
        <v>2.0820437003920722E-116</v>
      </c>
      <c r="DU190" s="40">
        <f>COUNTIF($M190,"=13")+COUNTIF($N190,"=21")+COUNTIF($O190,"=14")+COUNTIF($P190,"=11")+COUNTIF($Q190,"=11")+COUNTIF($R190,"=14")+COUNTIF($S190,"=12")+COUNTIF($T190,"=12")+COUNTIF($U190,"=12")+COUNTIF($V190,"=13")+COUNTIF($W190,"=13")+COUNTIF($X190,"=16")</f>
        <v>10</v>
      </c>
      <c r="DV190" s="40">
        <f>COUNTIF($Y190,"=17")+COUNTIF($Z190,"=9")+COUNTIF($AA190,"=9")+COUNTIF($AB190,"=11")+COUNTIF($AC190,"=11")+COUNTIF($AD190,"=25")+COUNTIF($AE190,"=15")+COUNTIF($AF190,"=19")+COUNTIF($AG190,"=30")+COUNTIF($AH190,"=15")+COUNTIF($AI190,"=15")+COUNTIF($AJ190,"=16")+COUNTIF($AK190,"=17")</f>
        <v>10</v>
      </c>
      <c r="DW190" s="40">
        <f>COUNTIF($AL190,"=11")+COUNTIF($AM190,"=11")+COUNTIF($AN190,"=22")+COUNTIF($AO190,"=23")+COUNTIF($AP190,"=17")+COUNTIF($AQ190,"=14")+COUNTIF($AR190,"=19")+COUNTIF($AS190,"=17")+COUNTIF($AV190,"=12")+COUNTIF($AW190,"=12")</f>
        <v>5</v>
      </c>
      <c r="DX190" s="40">
        <f>COUNTIF($AX190,"=11")+COUNTIF($AY190,"=9")+COUNTIF($AZ190,"=15")+COUNTIF($BA190,"=16")+COUNTIF($BB190,"=8")+COUNTIF($BC190,"=10")+COUNTIF($BD190,"=10")+COUNTIF($BE190,"=8")+COUNTIF($BF190,"=10")+COUNTIF($BG190,"=10")</f>
        <v>9</v>
      </c>
      <c r="DY190" s="40">
        <f>COUNTIF($BH190,"=12")+COUNTIF($BI190,"=23")+COUNTIF($BJ190,"=23")+COUNTIF($BK190,"=15")+COUNTIF($BL190,"=10")+COUNTIF($BM190,"=12")+COUNTIF($BN190,"=12")+COUNTIF($BO190,"=16")+COUNTIF($BP190,"=8")+COUNTIF($BQ190,"=12")+COUNTIF($BR190,"=22")+COUNTIF($BS190,"=20")+COUNTIF($BT190,"=13")</f>
        <v>10</v>
      </c>
      <c r="DZ190" s="40">
        <f>COUNTIF($BU190,"=12")+COUNTIF($BV190,"=11")+COUNTIF($BW190,"=13")+COUNTIF($BX190,"=10")+COUNTIF($BY190,"=11")+COUNTIF($BZ190,"=12")+COUNTIF($CA190,"=12")</f>
        <v>6</v>
      </c>
      <c r="EA190" s="34"/>
      <c r="EB190" s="34"/>
      <c r="EC190" s="20" t="s">
        <v>338</v>
      </c>
    </row>
    <row r="191" spans="1:133" s="51" customFormat="1" x14ac:dyDescent="0.25">
      <c r="A191" s="133">
        <v>276443</v>
      </c>
      <c r="B191" s="72" t="s">
        <v>139</v>
      </c>
      <c r="C191" s="2" t="s">
        <v>166</v>
      </c>
      <c r="D191" s="112" t="s">
        <v>31</v>
      </c>
      <c r="E191" s="20" t="s">
        <v>12</v>
      </c>
      <c r="F191" s="20" t="s">
        <v>139</v>
      </c>
      <c r="G191" s="98">
        <v>43739</v>
      </c>
      <c r="H191" s="72" t="s">
        <v>0</v>
      </c>
      <c r="I191" s="20" t="s">
        <v>286</v>
      </c>
      <c r="J191" s="20" t="s">
        <v>284</v>
      </c>
      <c r="K191" s="173">
        <f>+COUNTIF($N191,"&lt;=21")+COUNTIF($AA191,"&lt;=9")+COUNTIF($AJ191,"&lt;=16")+COUNTIF($AN191,"&gt;=22")+COUNTIF($AP191,"&gt;=17")+COUNTIF($AQ191,"&lt;=14")+COUNTIF($AR191,"&gt;=19")+COUNTIF($BK191,"&lt;=15")+COUNTIF($BO191,"&gt;=16")+COUNTIF($BX191,"&lt;=10")</f>
        <v>7</v>
      </c>
      <c r="L191" s="171">
        <f>65-(+DU191+DV191+DW191+DX191+DY191+DZ191)</f>
        <v>10</v>
      </c>
      <c r="M191" s="54">
        <v>13</v>
      </c>
      <c r="N191" s="54">
        <v>24</v>
      </c>
      <c r="O191" s="54">
        <v>14</v>
      </c>
      <c r="P191" s="54">
        <v>11</v>
      </c>
      <c r="Q191" s="114">
        <v>11</v>
      </c>
      <c r="R191" s="114">
        <v>14</v>
      </c>
      <c r="S191" s="54">
        <v>12</v>
      </c>
      <c r="T191" s="54">
        <v>12</v>
      </c>
      <c r="U191" s="54">
        <v>11</v>
      </c>
      <c r="V191" s="54">
        <v>14</v>
      </c>
      <c r="W191" s="54">
        <v>14</v>
      </c>
      <c r="X191" s="54">
        <v>16</v>
      </c>
      <c r="Y191" s="54">
        <v>17</v>
      </c>
      <c r="Z191" s="114">
        <v>9</v>
      </c>
      <c r="AA191" s="114">
        <v>9</v>
      </c>
      <c r="AB191" s="54">
        <v>11</v>
      </c>
      <c r="AC191" s="54">
        <v>11</v>
      </c>
      <c r="AD191" s="54">
        <v>25</v>
      </c>
      <c r="AE191" s="54">
        <v>15</v>
      </c>
      <c r="AF191" s="54">
        <v>19</v>
      </c>
      <c r="AG191" s="54">
        <v>30</v>
      </c>
      <c r="AH191" s="114">
        <v>12</v>
      </c>
      <c r="AI191" s="114">
        <v>15</v>
      </c>
      <c r="AJ191" s="114">
        <v>16</v>
      </c>
      <c r="AK191" s="114">
        <v>17</v>
      </c>
      <c r="AL191" s="54">
        <v>11</v>
      </c>
      <c r="AM191" s="54">
        <v>11</v>
      </c>
      <c r="AN191" s="114">
        <v>18</v>
      </c>
      <c r="AO191" s="114">
        <v>23</v>
      </c>
      <c r="AP191" s="54">
        <v>17</v>
      </c>
      <c r="AQ191" s="54">
        <v>14</v>
      </c>
      <c r="AR191" s="54">
        <v>19</v>
      </c>
      <c r="AS191" s="54">
        <v>17</v>
      </c>
      <c r="AT191" s="114">
        <v>38</v>
      </c>
      <c r="AU191" s="114">
        <v>38</v>
      </c>
      <c r="AV191" s="54">
        <v>12</v>
      </c>
      <c r="AW191" s="54">
        <v>12</v>
      </c>
      <c r="AX191" s="54">
        <v>11</v>
      </c>
      <c r="AY191" s="54">
        <v>9</v>
      </c>
      <c r="AZ191" s="114">
        <v>15</v>
      </c>
      <c r="BA191" s="114">
        <v>16</v>
      </c>
      <c r="BB191" s="54">
        <v>8</v>
      </c>
      <c r="BC191" s="54">
        <v>10</v>
      </c>
      <c r="BD191" s="54">
        <v>10</v>
      </c>
      <c r="BE191" s="54">
        <v>8</v>
      </c>
      <c r="BF191" s="54">
        <v>10</v>
      </c>
      <c r="BG191" s="54">
        <v>10</v>
      </c>
      <c r="BH191" s="54">
        <v>12</v>
      </c>
      <c r="BI191" s="114">
        <v>21</v>
      </c>
      <c r="BJ191" s="114">
        <v>23</v>
      </c>
      <c r="BK191" s="54">
        <v>15</v>
      </c>
      <c r="BL191" s="54">
        <v>10</v>
      </c>
      <c r="BM191" s="54">
        <v>12</v>
      </c>
      <c r="BN191" s="54">
        <v>12</v>
      </c>
      <c r="BO191" s="54">
        <v>16</v>
      </c>
      <c r="BP191" s="54">
        <v>8</v>
      </c>
      <c r="BQ191" s="54">
        <v>12</v>
      </c>
      <c r="BR191" s="54">
        <v>24</v>
      </c>
      <c r="BS191" s="54">
        <v>20</v>
      </c>
      <c r="BT191" s="54">
        <v>13</v>
      </c>
      <c r="BU191" s="54">
        <v>12</v>
      </c>
      <c r="BV191" s="54">
        <v>11</v>
      </c>
      <c r="BW191" s="54">
        <v>13</v>
      </c>
      <c r="BX191" s="54">
        <v>11</v>
      </c>
      <c r="BY191" s="54">
        <v>12</v>
      </c>
      <c r="BZ191" s="54">
        <v>12</v>
      </c>
      <c r="CA191" s="54">
        <v>12</v>
      </c>
      <c r="CB191" s="71" t="s">
        <v>0</v>
      </c>
      <c r="CC191" s="71" t="s">
        <v>0</v>
      </c>
      <c r="CD191" s="71" t="s">
        <v>0</v>
      </c>
      <c r="CE191" s="71" t="s">
        <v>0</v>
      </c>
      <c r="CF191" s="71" t="s">
        <v>0</v>
      </c>
      <c r="CG191" s="71" t="s">
        <v>0</v>
      </c>
      <c r="CH191" s="71" t="s">
        <v>0</v>
      </c>
      <c r="CI191" s="71" t="s">
        <v>0</v>
      </c>
      <c r="CJ191" s="71" t="s">
        <v>0</v>
      </c>
      <c r="CK191" s="71" t="s">
        <v>0</v>
      </c>
      <c r="CL191" s="71" t="s">
        <v>0</v>
      </c>
      <c r="CM191" s="71" t="s">
        <v>0</v>
      </c>
      <c r="CN191" s="71" t="s">
        <v>0</v>
      </c>
      <c r="CO191" s="71" t="s">
        <v>0</v>
      </c>
      <c r="CP191" s="71" t="s">
        <v>0</v>
      </c>
      <c r="CQ191" s="71" t="s">
        <v>0</v>
      </c>
      <c r="CR191" s="71" t="s">
        <v>0</v>
      </c>
      <c r="CS191" s="71" t="s">
        <v>0</v>
      </c>
      <c r="CT191" s="71" t="s">
        <v>0</v>
      </c>
      <c r="CU191" s="71" t="s">
        <v>0</v>
      </c>
      <c r="CV191" s="71" t="s">
        <v>0</v>
      </c>
      <c r="CW191" s="71" t="s">
        <v>0</v>
      </c>
      <c r="CX191" s="71" t="s">
        <v>0</v>
      </c>
      <c r="CY191" s="71" t="s">
        <v>0</v>
      </c>
      <c r="CZ191" s="71" t="s">
        <v>0</v>
      </c>
      <c r="DA191" s="71" t="s">
        <v>0</v>
      </c>
      <c r="DB191" s="71" t="s">
        <v>0</v>
      </c>
      <c r="DC191" s="71" t="s">
        <v>0</v>
      </c>
      <c r="DD191" s="71" t="s">
        <v>0</v>
      </c>
      <c r="DE191" s="71" t="s">
        <v>0</v>
      </c>
      <c r="DF191" s="71" t="s">
        <v>0</v>
      </c>
      <c r="DG191" s="71" t="s">
        <v>0</v>
      </c>
      <c r="DH191" s="71" t="s">
        <v>0</v>
      </c>
      <c r="DI191" s="71" t="s">
        <v>0</v>
      </c>
      <c r="DJ191" s="71" t="s">
        <v>0</v>
      </c>
      <c r="DK191" s="71" t="s">
        <v>0</v>
      </c>
      <c r="DL191" s="71" t="s">
        <v>0</v>
      </c>
      <c r="DM191" s="71" t="s">
        <v>0</v>
      </c>
      <c r="DN191" s="71" t="s">
        <v>0</v>
      </c>
      <c r="DO191" s="71" t="s">
        <v>0</v>
      </c>
      <c r="DP191" s="71" t="s">
        <v>0</v>
      </c>
      <c r="DQ191" s="71" t="s">
        <v>0</v>
      </c>
      <c r="DR191" s="71" t="s">
        <v>0</v>
      </c>
      <c r="DS191" s="71" t="s">
        <v>0</v>
      </c>
      <c r="DT191" s="143">
        <f>(2.71828^(-492.8857+59.0795*K191+7.224*L191))/(1+(2.71828^(-492.8857+59.0795*K191+7.224*L191)))</f>
        <v>8.3337323733863984E-4</v>
      </c>
      <c r="DU191" s="40">
        <f>COUNTIF($M191,"=13")+COUNTIF($N191,"=21")+COUNTIF($O191,"=14")+COUNTIF($P191,"=11")+COUNTIF($Q191,"=11")+COUNTIF($R191,"=14")+COUNTIF($S191,"=12")+COUNTIF($T191,"=12")+COUNTIF($U191,"=12")+COUNTIF($V191,"=13")+COUNTIF($W191,"=13")+COUNTIF($X191,"=16")</f>
        <v>8</v>
      </c>
      <c r="DV191" s="40">
        <f>COUNTIF($Y191,"=17")+COUNTIF($Z191,"=9")+COUNTIF($AA191,"=9")+COUNTIF($AB191,"=11")+COUNTIF($AC191,"=11")+COUNTIF($AD191,"=25")+COUNTIF($AE191,"=15")+COUNTIF($AF191,"=19")+COUNTIF($AG191,"=30")+COUNTIF($AH191,"=15")+COUNTIF($AI191,"=15")+COUNTIF($AJ191,"=16")+COUNTIF($AK191,"=17")</f>
        <v>12</v>
      </c>
      <c r="DW191" s="40">
        <f>COUNTIF($AL191,"=11")+COUNTIF($AM191,"=11")+COUNTIF($AN191,"=22")+COUNTIF($AO191,"=23")+COUNTIF($AP191,"=17")+COUNTIF($AQ191,"=14")+COUNTIF($AR191,"=19")+COUNTIF($AS191,"=17")+COUNTIF($AV191,"=12")+COUNTIF($AW191,"=12")</f>
        <v>9</v>
      </c>
      <c r="DX191" s="40">
        <f>COUNTIF($AX191,"=11")+COUNTIF($AY191,"=9")+COUNTIF($AZ191,"=15")+COUNTIF($BA191,"=16")+COUNTIF($BB191,"=8")+COUNTIF($BC191,"=10")+COUNTIF($BD191,"=10")+COUNTIF($BE191,"=8")+COUNTIF($BF191,"=10")+COUNTIF($BG191,"=10")</f>
        <v>10</v>
      </c>
      <c r="DY191" s="40">
        <f>COUNTIF($BH191,"=12")+COUNTIF($BI191,"=23")+COUNTIF($BJ191,"=23")+COUNTIF($BK191,"=15")+COUNTIF($BL191,"=10")+COUNTIF($BM191,"=12")+COUNTIF($BN191,"=12")+COUNTIF($BO191,"=16")+COUNTIF($BP191,"=8")+COUNTIF($BQ191,"=12")+COUNTIF($BR191,"=22")+COUNTIF($BS191,"=20")+COUNTIF($BT191,"=13")</f>
        <v>11</v>
      </c>
      <c r="DZ191" s="40">
        <f>COUNTIF($BU191,"=12")+COUNTIF($BV191,"=11")+COUNTIF($BW191,"=13")+COUNTIF($BX191,"=10")+COUNTIF($BY191,"=11")+COUNTIF($BZ191,"=12")+COUNTIF($CA191,"=12")</f>
        <v>5</v>
      </c>
      <c r="EA191" s="2" t="s">
        <v>472</v>
      </c>
      <c r="EB191" s="20" t="s">
        <v>473</v>
      </c>
    </row>
    <row r="192" spans="1:133" s="51" customFormat="1" x14ac:dyDescent="0.25">
      <c r="A192" s="20">
        <v>61497</v>
      </c>
      <c r="B192" s="52" t="s">
        <v>859</v>
      </c>
      <c r="C192" s="2" t="s">
        <v>166</v>
      </c>
      <c r="D192" s="112" t="s">
        <v>31</v>
      </c>
      <c r="E192" s="20" t="s">
        <v>6</v>
      </c>
      <c r="F192" s="2" t="s">
        <v>858</v>
      </c>
      <c r="G192" s="98">
        <v>43739</v>
      </c>
      <c r="H192" s="72" t="s">
        <v>0</v>
      </c>
      <c r="I192" s="20" t="s">
        <v>286</v>
      </c>
      <c r="J192" s="2" t="s">
        <v>284</v>
      </c>
      <c r="K192" s="123">
        <f>+COUNTIF($N192,"&lt;=21")+COUNTIF($AA192,"&lt;=9")+COUNTIF($AJ192,"&lt;=16")+COUNTIF($AN192,"&gt;=22")+COUNTIF($AP192,"&gt;=17")+COUNTIF($AQ192,"&lt;=14")+COUNTIF($AR192,"&gt;=19")+COUNTIF($BK192,"&lt;=15")+COUNTIF($BO192,"&gt;=16")+COUNTIF($BX192,"&lt;=10")</f>
        <v>6</v>
      </c>
      <c r="L192" s="124">
        <f>65-(+DU192+DV192+DW192+DX192+DY192+DZ192)</f>
        <v>7</v>
      </c>
      <c r="M192" s="54">
        <v>13</v>
      </c>
      <c r="N192" s="54">
        <v>24</v>
      </c>
      <c r="O192" s="54">
        <v>14</v>
      </c>
      <c r="P192" s="54">
        <v>10</v>
      </c>
      <c r="Q192" s="114">
        <v>11</v>
      </c>
      <c r="R192" s="114">
        <v>14</v>
      </c>
      <c r="S192" s="54">
        <v>12</v>
      </c>
      <c r="T192" s="54">
        <v>12</v>
      </c>
      <c r="U192" s="54">
        <v>12</v>
      </c>
      <c r="V192" s="54">
        <v>13</v>
      </c>
      <c r="W192" s="54">
        <v>13</v>
      </c>
      <c r="X192" s="54">
        <v>16</v>
      </c>
      <c r="Y192" s="54">
        <v>18</v>
      </c>
      <c r="Z192" s="114">
        <v>9</v>
      </c>
      <c r="AA192" s="114">
        <v>10</v>
      </c>
      <c r="AB192" s="54">
        <v>11</v>
      </c>
      <c r="AC192" s="54">
        <v>11</v>
      </c>
      <c r="AD192" s="54">
        <v>26</v>
      </c>
      <c r="AE192" s="54">
        <v>15</v>
      </c>
      <c r="AF192" s="54">
        <v>19</v>
      </c>
      <c r="AG192" s="54">
        <v>30</v>
      </c>
      <c r="AH192" s="114">
        <v>15</v>
      </c>
      <c r="AI192" s="114">
        <v>15</v>
      </c>
      <c r="AJ192" s="114">
        <v>16</v>
      </c>
      <c r="AK192" s="114">
        <v>17</v>
      </c>
      <c r="AL192" s="54">
        <v>11</v>
      </c>
      <c r="AM192" s="54">
        <v>11</v>
      </c>
      <c r="AN192" s="114">
        <v>19</v>
      </c>
      <c r="AO192" s="114">
        <v>23</v>
      </c>
      <c r="AP192" s="54">
        <v>16</v>
      </c>
      <c r="AQ192" s="54">
        <v>14</v>
      </c>
      <c r="AR192" s="54">
        <v>19</v>
      </c>
      <c r="AS192" s="54">
        <v>17</v>
      </c>
      <c r="AT192" s="114">
        <v>38</v>
      </c>
      <c r="AU192" s="114">
        <v>39</v>
      </c>
      <c r="AV192" s="54">
        <v>12</v>
      </c>
      <c r="AW192" s="54">
        <v>12</v>
      </c>
      <c r="AX192" s="54">
        <v>11</v>
      </c>
      <c r="AY192" s="54">
        <v>9</v>
      </c>
      <c r="AZ192" s="114">
        <v>15</v>
      </c>
      <c r="BA192" s="114">
        <v>16</v>
      </c>
      <c r="BB192" s="54">
        <v>8</v>
      </c>
      <c r="BC192" s="54">
        <v>10</v>
      </c>
      <c r="BD192" s="54">
        <v>10</v>
      </c>
      <c r="BE192" s="54">
        <v>8</v>
      </c>
      <c r="BF192" s="54">
        <v>10</v>
      </c>
      <c r="BG192" s="54">
        <v>10</v>
      </c>
      <c r="BH192" s="54">
        <v>12</v>
      </c>
      <c r="BI192" s="114">
        <v>23</v>
      </c>
      <c r="BJ192" s="114">
        <v>23</v>
      </c>
      <c r="BK192" s="54">
        <v>15</v>
      </c>
      <c r="BL192" s="54">
        <v>10</v>
      </c>
      <c r="BM192" s="54">
        <v>12</v>
      </c>
      <c r="BN192" s="54">
        <v>12</v>
      </c>
      <c r="BO192" s="54">
        <v>16</v>
      </c>
      <c r="BP192" s="54">
        <v>8</v>
      </c>
      <c r="BQ192" s="54">
        <v>12</v>
      </c>
      <c r="BR192" s="54">
        <v>22</v>
      </c>
      <c r="BS192" s="54">
        <v>20</v>
      </c>
      <c r="BT192" s="54">
        <v>13</v>
      </c>
      <c r="BU192" s="54">
        <v>12</v>
      </c>
      <c r="BV192" s="54">
        <v>11</v>
      </c>
      <c r="BW192" s="54">
        <v>13</v>
      </c>
      <c r="BX192" s="54">
        <v>10</v>
      </c>
      <c r="BY192" s="54">
        <v>11</v>
      </c>
      <c r="BZ192" s="54">
        <v>12</v>
      </c>
      <c r="CA192" s="54">
        <v>12</v>
      </c>
      <c r="CB192" s="71" t="s">
        <v>0</v>
      </c>
      <c r="CC192" s="71" t="s">
        <v>0</v>
      </c>
      <c r="CD192" s="71" t="s">
        <v>0</v>
      </c>
      <c r="CE192" s="71" t="s">
        <v>0</v>
      </c>
      <c r="CF192" s="71" t="s">
        <v>0</v>
      </c>
      <c r="CG192" s="71" t="s">
        <v>0</v>
      </c>
      <c r="CH192" s="71" t="s">
        <v>0</v>
      </c>
      <c r="CI192" s="71" t="s">
        <v>0</v>
      </c>
      <c r="CJ192" s="71" t="s">
        <v>0</v>
      </c>
      <c r="CK192" s="71" t="s">
        <v>0</v>
      </c>
      <c r="CL192" s="71" t="s">
        <v>0</v>
      </c>
      <c r="CM192" s="71" t="s">
        <v>0</v>
      </c>
      <c r="CN192" s="71" t="s">
        <v>0</v>
      </c>
      <c r="CO192" s="71" t="s">
        <v>0</v>
      </c>
      <c r="CP192" s="71" t="s">
        <v>0</v>
      </c>
      <c r="CQ192" s="71" t="s">
        <v>0</v>
      </c>
      <c r="CR192" s="71" t="s">
        <v>0</v>
      </c>
      <c r="CS192" s="71" t="s">
        <v>0</v>
      </c>
      <c r="CT192" s="71" t="s">
        <v>0</v>
      </c>
      <c r="CU192" s="71" t="s">
        <v>0</v>
      </c>
      <c r="CV192" s="71" t="s">
        <v>0</v>
      </c>
      <c r="CW192" s="71" t="s">
        <v>0</v>
      </c>
      <c r="CX192" s="71" t="s">
        <v>0</v>
      </c>
      <c r="CY192" s="71" t="s">
        <v>0</v>
      </c>
      <c r="CZ192" s="71" t="s">
        <v>0</v>
      </c>
      <c r="DA192" s="71" t="s">
        <v>0</v>
      </c>
      <c r="DB192" s="71" t="s">
        <v>0</v>
      </c>
      <c r="DC192" s="71" t="s">
        <v>0</v>
      </c>
      <c r="DD192" s="71" t="s">
        <v>0</v>
      </c>
      <c r="DE192" s="71" t="s">
        <v>0</v>
      </c>
      <c r="DF192" s="71" t="s">
        <v>0</v>
      </c>
      <c r="DG192" s="71" t="s">
        <v>0</v>
      </c>
      <c r="DH192" s="71" t="s">
        <v>0</v>
      </c>
      <c r="DI192" s="71" t="s">
        <v>0</v>
      </c>
      <c r="DJ192" s="71" t="s">
        <v>0</v>
      </c>
      <c r="DK192" s="71" t="s">
        <v>0</v>
      </c>
      <c r="DL192" s="71" t="s">
        <v>0</v>
      </c>
      <c r="DM192" s="71" t="s">
        <v>0</v>
      </c>
      <c r="DN192" s="71" t="s">
        <v>0</v>
      </c>
      <c r="DO192" s="71" t="s">
        <v>0</v>
      </c>
      <c r="DP192" s="71" t="s">
        <v>0</v>
      </c>
      <c r="DQ192" s="71" t="s">
        <v>0</v>
      </c>
      <c r="DR192" s="71" t="s">
        <v>0</v>
      </c>
      <c r="DS192" s="71" t="s">
        <v>0</v>
      </c>
      <c r="DT192" s="143">
        <f>(2.71828^(-492.8857+59.0795*K192+7.224*L192))/(1+(2.71828^(-492.8857+59.0795*K192+7.224*L192)))</f>
        <v>7.1005888203585371E-39</v>
      </c>
      <c r="DU192" s="40">
        <f>COUNTIF($M192,"=13")+COUNTIF($N192,"=21")+COUNTIF($O192,"=14")+COUNTIF($P192,"=11")+COUNTIF($Q192,"=11")+COUNTIF($R192,"=14")+COUNTIF($S192,"=12")+COUNTIF($T192,"=12")+COUNTIF($U192,"=12")+COUNTIF($V192,"=13")+COUNTIF($W192,"=13")+COUNTIF($X192,"=16")</f>
        <v>10</v>
      </c>
      <c r="DV192" s="40">
        <f>COUNTIF($Y192,"=17")+COUNTIF($Z192,"=9")+COUNTIF($AA192,"=9")+COUNTIF($AB192,"=11")+COUNTIF($AC192,"=11")+COUNTIF($AD192,"=25")+COUNTIF($AE192,"=15")+COUNTIF($AF192,"=19")+COUNTIF($AG192,"=30")+COUNTIF($AH192,"=15")+COUNTIF($AI192,"=15")+COUNTIF($AJ192,"=16")+COUNTIF($AK192,"=17")</f>
        <v>10</v>
      </c>
      <c r="DW192" s="40">
        <f>COUNTIF($AL192,"=11")+COUNTIF($AM192,"=11")+COUNTIF($AN192,"=22")+COUNTIF($AO192,"=23")+COUNTIF($AP192,"=17")+COUNTIF($AQ192,"=14")+COUNTIF($AR192,"=19")+COUNTIF($AS192,"=17")+COUNTIF($AV192,"=12")+COUNTIF($AW192,"=12")</f>
        <v>8</v>
      </c>
      <c r="DX192" s="40">
        <f>COUNTIF($AX192,"=11")+COUNTIF($AY192,"=9")+COUNTIF($AZ192,"=15")+COUNTIF($BA192,"=16")+COUNTIF($BB192,"=8")+COUNTIF($BC192,"=10")+COUNTIF($BD192,"=10")+COUNTIF($BE192,"=8")+COUNTIF($BF192,"=10")+COUNTIF($BG192,"=10")</f>
        <v>10</v>
      </c>
      <c r="DY192" s="40">
        <f>COUNTIF($BH192,"=12")+COUNTIF($BI192,"=23")+COUNTIF($BJ192,"=23")+COUNTIF($BK192,"=15")+COUNTIF($BL192,"=10")+COUNTIF($BM192,"=12")+COUNTIF($BN192,"=12")+COUNTIF($BO192,"=16")+COUNTIF($BP192,"=8")+COUNTIF($BQ192,"=12")+COUNTIF($BR192,"=22")+COUNTIF($BS192,"=20")+COUNTIF($BT192,"=13")</f>
        <v>13</v>
      </c>
      <c r="DZ192" s="40">
        <f>COUNTIF($BU192,"=12")+COUNTIF($BV192,"=11")+COUNTIF($BW192,"=13")+COUNTIF($BX192,"=10")+COUNTIF($BY192,"=11")+COUNTIF($BZ192,"=12")+COUNTIF($CA192,"=12")</f>
        <v>7</v>
      </c>
      <c r="EA192" s="2" t="s">
        <v>0</v>
      </c>
      <c r="EB192" s="20" t="s">
        <v>0</v>
      </c>
    </row>
    <row r="193" spans="1:133" s="51" customFormat="1" x14ac:dyDescent="0.25">
      <c r="A193" s="20">
        <v>185279</v>
      </c>
      <c r="B193" s="2" t="s">
        <v>70</v>
      </c>
      <c r="C193" s="20" t="s">
        <v>166</v>
      </c>
      <c r="D193" s="112" t="s">
        <v>31</v>
      </c>
      <c r="E193" s="2" t="s">
        <v>6</v>
      </c>
      <c r="F193" s="20" t="s">
        <v>77</v>
      </c>
      <c r="G193" s="98">
        <v>43739</v>
      </c>
      <c r="H193" s="72" t="s">
        <v>0</v>
      </c>
      <c r="I193" s="2" t="s">
        <v>285</v>
      </c>
      <c r="J193" s="2" t="s">
        <v>284</v>
      </c>
      <c r="K193" s="123">
        <f>+COUNTIF($N193,"&lt;=21")+COUNTIF($AA193,"&lt;=9")+COUNTIF($AJ193,"&lt;=16")+COUNTIF($AN193,"&gt;=22")+COUNTIF($AP193,"&gt;=17")+COUNTIF($AQ193,"&lt;=14")+COUNTIF($AR193,"&gt;=19")+COUNTIF($BK193,"&lt;=15")+COUNTIF($BO193,"&gt;=16")+COUNTIF($BX193,"&lt;=10")</f>
        <v>6</v>
      </c>
      <c r="L193" s="124">
        <f>65-(+DU193+DV193+DW193+DX193+DY193+DZ193)</f>
        <v>7</v>
      </c>
      <c r="M193" s="113">
        <v>13</v>
      </c>
      <c r="N193" s="113">
        <v>24</v>
      </c>
      <c r="O193" s="113">
        <v>14</v>
      </c>
      <c r="P193" s="113">
        <v>10</v>
      </c>
      <c r="Q193" s="114">
        <v>11</v>
      </c>
      <c r="R193" s="114">
        <v>14</v>
      </c>
      <c r="S193" s="113">
        <v>12</v>
      </c>
      <c r="T193" s="113">
        <v>12</v>
      </c>
      <c r="U193" s="113">
        <v>12</v>
      </c>
      <c r="V193" s="113">
        <v>13</v>
      </c>
      <c r="W193" s="113">
        <v>13</v>
      </c>
      <c r="X193" s="113">
        <v>16</v>
      </c>
      <c r="Y193" s="113">
        <v>18</v>
      </c>
      <c r="Z193" s="114">
        <v>9</v>
      </c>
      <c r="AA193" s="114">
        <v>10</v>
      </c>
      <c r="AB193" s="113">
        <v>11</v>
      </c>
      <c r="AC193" s="113">
        <v>11</v>
      </c>
      <c r="AD193" s="113">
        <v>26</v>
      </c>
      <c r="AE193" s="113">
        <v>15</v>
      </c>
      <c r="AF193" s="113">
        <v>19</v>
      </c>
      <c r="AG193" s="113">
        <v>30</v>
      </c>
      <c r="AH193" s="114">
        <v>15</v>
      </c>
      <c r="AI193" s="114">
        <v>15</v>
      </c>
      <c r="AJ193" s="114">
        <v>16</v>
      </c>
      <c r="AK193" s="114">
        <v>17</v>
      </c>
      <c r="AL193" s="113">
        <v>11</v>
      </c>
      <c r="AM193" s="113">
        <v>11</v>
      </c>
      <c r="AN193" s="114">
        <v>19</v>
      </c>
      <c r="AO193" s="114">
        <v>23</v>
      </c>
      <c r="AP193" s="113">
        <v>16</v>
      </c>
      <c r="AQ193" s="113">
        <v>14</v>
      </c>
      <c r="AR193" s="113">
        <v>19</v>
      </c>
      <c r="AS193" s="113">
        <v>17</v>
      </c>
      <c r="AT193" s="114">
        <v>38</v>
      </c>
      <c r="AU193" s="114">
        <v>39</v>
      </c>
      <c r="AV193" s="113">
        <v>12</v>
      </c>
      <c r="AW193" s="113">
        <v>12</v>
      </c>
      <c r="AX193" s="113">
        <v>11</v>
      </c>
      <c r="AY193" s="113">
        <v>9</v>
      </c>
      <c r="AZ193" s="114">
        <v>15</v>
      </c>
      <c r="BA193" s="114">
        <v>16</v>
      </c>
      <c r="BB193" s="113">
        <v>8</v>
      </c>
      <c r="BC193" s="113">
        <v>10</v>
      </c>
      <c r="BD193" s="113">
        <v>10</v>
      </c>
      <c r="BE193" s="113">
        <v>8</v>
      </c>
      <c r="BF193" s="113">
        <v>10</v>
      </c>
      <c r="BG193" s="113">
        <v>10</v>
      </c>
      <c r="BH193" s="113">
        <v>12</v>
      </c>
      <c r="BI193" s="114">
        <v>23</v>
      </c>
      <c r="BJ193" s="114">
        <v>23</v>
      </c>
      <c r="BK193" s="113">
        <v>15</v>
      </c>
      <c r="BL193" s="113">
        <v>10</v>
      </c>
      <c r="BM193" s="113">
        <v>12</v>
      </c>
      <c r="BN193" s="113">
        <v>12</v>
      </c>
      <c r="BO193" s="113">
        <v>16</v>
      </c>
      <c r="BP193" s="113">
        <v>8</v>
      </c>
      <c r="BQ193" s="113">
        <v>12</v>
      </c>
      <c r="BR193" s="113">
        <v>22</v>
      </c>
      <c r="BS193" s="113">
        <v>20</v>
      </c>
      <c r="BT193" s="113">
        <v>13</v>
      </c>
      <c r="BU193" s="113">
        <v>12</v>
      </c>
      <c r="BV193" s="113">
        <v>11</v>
      </c>
      <c r="BW193" s="113">
        <v>13</v>
      </c>
      <c r="BX193" s="113">
        <v>10</v>
      </c>
      <c r="BY193" s="113">
        <v>11</v>
      </c>
      <c r="BZ193" s="113">
        <v>12</v>
      </c>
      <c r="CA193" s="113">
        <v>12</v>
      </c>
      <c r="CB193" s="71">
        <v>33</v>
      </c>
      <c r="CC193" s="71">
        <v>15</v>
      </c>
      <c r="CD193" s="71">
        <v>9</v>
      </c>
      <c r="CE193" s="71">
        <v>16</v>
      </c>
      <c r="CF193" s="71">
        <v>11</v>
      </c>
      <c r="CG193" s="71">
        <v>25</v>
      </c>
      <c r="CH193" s="71">
        <v>25</v>
      </c>
      <c r="CI193" s="71">
        <v>19</v>
      </c>
      <c r="CJ193" s="71">
        <v>12</v>
      </c>
      <c r="CK193" s="71">
        <v>11</v>
      </c>
      <c r="CL193" s="71">
        <v>13</v>
      </c>
      <c r="CM193" s="71">
        <v>12</v>
      </c>
      <c r="CN193" s="71">
        <v>12</v>
      </c>
      <c r="CO193" s="71">
        <v>9</v>
      </c>
      <c r="CP193" s="71">
        <v>12</v>
      </c>
      <c r="CQ193" s="71">
        <v>12</v>
      </c>
      <c r="CR193" s="71">
        <v>9</v>
      </c>
      <c r="CS193" s="71">
        <v>11</v>
      </c>
      <c r="CT193" s="71">
        <v>11</v>
      </c>
      <c r="CU193" s="71">
        <v>30</v>
      </c>
      <c r="CV193" s="71">
        <v>12</v>
      </c>
      <c r="CW193" s="71">
        <v>13</v>
      </c>
      <c r="CX193" s="71">
        <v>24</v>
      </c>
      <c r="CY193" s="71">
        <v>14</v>
      </c>
      <c r="CZ193" s="71">
        <v>10</v>
      </c>
      <c r="DA193" s="71">
        <v>11</v>
      </c>
      <c r="DB193" s="71">
        <v>22</v>
      </c>
      <c r="DC193" s="71">
        <v>15</v>
      </c>
      <c r="DD193" s="71">
        <v>19</v>
      </c>
      <c r="DE193" s="71">
        <v>14</v>
      </c>
      <c r="DF193" s="71">
        <v>23</v>
      </c>
      <c r="DG193" s="71">
        <v>16</v>
      </c>
      <c r="DH193" s="71">
        <v>13</v>
      </c>
      <c r="DI193" s="71">
        <v>15</v>
      </c>
      <c r="DJ193" s="71">
        <v>24</v>
      </c>
      <c r="DK193" s="71">
        <v>12</v>
      </c>
      <c r="DL193" s="71">
        <v>23</v>
      </c>
      <c r="DM193" s="71">
        <v>18</v>
      </c>
      <c r="DN193" s="71">
        <v>10</v>
      </c>
      <c r="DO193" s="71">
        <v>14</v>
      </c>
      <c r="DP193" s="71">
        <v>19</v>
      </c>
      <c r="DQ193" s="71">
        <v>9</v>
      </c>
      <c r="DR193" s="71">
        <v>12</v>
      </c>
      <c r="DS193" s="71">
        <v>11</v>
      </c>
      <c r="DT193" s="143">
        <f>(2.71828^(-492.8857+59.0795*K193+7.224*L193))/(1+(2.71828^(-492.8857+59.0795*K193+7.224*L193)))</f>
        <v>7.1005888203585371E-39</v>
      </c>
      <c r="DU193" s="40">
        <f>COUNTIF($M193,"=13")+COUNTIF($N193,"=21")+COUNTIF($O193,"=14")+COUNTIF($P193,"=11")+COUNTIF($Q193,"=11")+COUNTIF($R193,"=14")+COUNTIF($S193,"=12")+COUNTIF($T193,"=12")+COUNTIF($U193,"=12")+COUNTIF($V193,"=13")+COUNTIF($W193,"=13")+COUNTIF($X193,"=16")</f>
        <v>10</v>
      </c>
      <c r="DV193" s="40">
        <f>COUNTIF($Y193,"=17")+COUNTIF($Z193,"=9")+COUNTIF($AA193,"=9")+COUNTIF($AB193,"=11")+COUNTIF($AC193,"=11")+COUNTIF($AD193,"=25")+COUNTIF($AE193,"=15")+COUNTIF($AF193,"=19")+COUNTIF($AG193,"=30")+COUNTIF($AH193,"=15")+COUNTIF($AI193,"=15")+COUNTIF($AJ193,"=16")+COUNTIF($AK193,"=17")</f>
        <v>10</v>
      </c>
      <c r="DW193" s="40">
        <f>COUNTIF($AL193,"=11")+COUNTIF($AM193,"=11")+COUNTIF($AN193,"=22")+COUNTIF($AO193,"=23")+COUNTIF($AP193,"=17")+COUNTIF($AQ193,"=14")+COUNTIF($AR193,"=19")+COUNTIF($AS193,"=17")+COUNTIF($AV193,"=12")+COUNTIF($AW193,"=12")</f>
        <v>8</v>
      </c>
      <c r="DX193" s="40">
        <f>COUNTIF($AX193,"=11")+COUNTIF($AY193,"=9")+COUNTIF($AZ193,"=15")+COUNTIF($BA193,"=16")+COUNTIF($BB193,"=8")+COUNTIF($BC193,"=10")+COUNTIF($BD193,"=10")+COUNTIF($BE193,"=8")+COUNTIF($BF193,"=10")+COUNTIF($BG193,"=10")</f>
        <v>10</v>
      </c>
      <c r="DY193" s="40">
        <f>COUNTIF($BH193,"=12")+COUNTIF($BI193,"=23")+COUNTIF($BJ193,"=23")+COUNTIF($BK193,"=15")+COUNTIF($BL193,"=10")+COUNTIF($BM193,"=12")+COUNTIF($BN193,"=12")+COUNTIF($BO193,"=16")+COUNTIF($BP193,"=8")+COUNTIF($BQ193,"=12")+COUNTIF($BR193,"=22")+COUNTIF($BS193,"=20")+COUNTIF($BT193,"=13")</f>
        <v>13</v>
      </c>
      <c r="DZ193" s="40">
        <f>COUNTIF($BU193,"=12")+COUNTIF($BV193,"=11")+COUNTIF($BW193,"=13")+COUNTIF($BX193,"=10")+COUNTIF($BY193,"=11")+COUNTIF($BZ193,"=12")+COUNTIF($CA193,"=12")</f>
        <v>7</v>
      </c>
      <c r="EA193" s="2" t="s">
        <v>70</v>
      </c>
      <c r="EB193" s="20" t="s">
        <v>457</v>
      </c>
    </row>
    <row r="194" spans="1:133" s="51" customFormat="1" x14ac:dyDescent="0.25">
      <c r="A194" s="72">
        <v>244269</v>
      </c>
      <c r="B194" s="35" t="s">
        <v>70</v>
      </c>
      <c r="C194" s="72" t="s">
        <v>166</v>
      </c>
      <c r="D194" s="112" t="s">
        <v>31</v>
      </c>
      <c r="E194" s="72" t="s">
        <v>12</v>
      </c>
      <c r="F194" s="72" t="s">
        <v>41</v>
      </c>
      <c r="G194" s="98">
        <v>43739</v>
      </c>
      <c r="H194" s="72" t="s">
        <v>0</v>
      </c>
      <c r="I194" s="20" t="s">
        <v>286</v>
      </c>
      <c r="J194" s="2" t="s">
        <v>284</v>
      </c>
      <c r="K194" s="123">
        <f>+COUNTIF($N194,"&lt;=21")+COUNTIF($AA194,"&lt;=9")+COUNTIF($AJ194,"&lt;=16")+COUNTIF($AN194,"&gt;=22")+COUNTIF($AP194,"&gt;=17")+COUNTIF($AQ194,"&lt;=14")+COUNTIF($AR194,"&gt;=19")+COUNTIF($BK194,"&lt;=15")+COUNTIF($BO194,"&gt;=16")+COUNTIF($BX194,"&lt;=10")</f>
        <v>6</v>
      </c>
      <c r="L194" s="124">
        <f>65-(+DU194+DV194+DW194+DX194+DY194+DZ194)</f>
        <v>7</v>
      </c>
      <c r="M194" s="113">
        <v>13</v>
      </c>
      <c r="N194" s="113">
        <v>24</v>
      </c>
      <c r="O194" s="113">
        <v>14</v>
      </c>
      <c r="P194" s="113">
        <v>10</v>
      </c>
      <c r="Q194" s="114">
        <v>11</v>
      </c>
      <c r="R194" s="114">
        <v>14</v>
      </c>
      <c r="S194" s="113">
        <v>12</v>
      </c>
      <c r="T194" s="113">
        <v>12</v>
      </c>
      <c r="U194" s="113">
        <v>12</v>
      </c>
      <c r="V194" s="113">
        <v>13</v>
      </c>
      <c r="W194" s="113">
        <v>13</v>
      </c>
      <c r="X194" s="113">
        <v>16</v>
      </c>
      <c r="Y194" s="113">
        <v>18</v>
      </c>
      <c r="Z194" s="114">
        <v>9</v>
      </c>
      <c r="AA194" s="114">
        <v>10</v>
      </c>
      <c r="AB194" s="113">
        <v>11</v>
      </c>
      <c r="AC194" s="113">
        <v>11</v>
      </c>
      <c r="AD194" s="113">
        <v>26</v>
      </c>
      <c r="AE194" s="113">
        <v>15</v>
      </c>
      <c r="AF194" s="113">
        <v>19</v>
      </c>
      <c r="AG194" s="113">
        <v>30</v>
      </c>
      <c r="AH194" s="114">
        <v>15</v>
      </c>
      <c r="AI194" s="114">
        <v>15</v>
      </c>
      <c r="AJ194" s="114">
        <v>16</v>
      </c>
      <c r="AK194" s="114">
        <v>17</v>
      </c>
      <c r="AL194" s="113">
        <v>11</v>
      </c>
      <c r="AM194" s="113">
        <v>11</v>
      </c>
      <c r="AN194" s="114">
        <v>19</v>
      </c>
      <c r="AO194" s="114">
        <v>23</v>
      </c>
      <c r="AP194" s="113">
        <v>16</v>
      </c>
      <c r="AQ194" s="113">
        <v>14</v>
      </c>
      <c r="AR194" s="113">
        <v>19</v>
      </c>
      <c r="AS194" s="113">
        <v>17</v>
      </c>
      <c r="AT194" s="114">
        <v>38</v>
      </c>
      <c r="AU194" s="114">
        <v>39</v>
      </c>
      <c r="AV194" s="113">
        <v>12</v>
      </c>
      <c r="AW194" s="113">
        <v>12</v>
      </c>
      <c r="AX194" s="113">
        <v>11</v>
      </c>
      <c r="AY194" s="113">
        <v>9</v>
      </c>
      <c r="AZ194" s="114">
        <v>15</v>
      </c>
      <c r="BA194" s="114">
        <v>16</v>
      </c>
      <c r="BB194" s="113">
        <v>8</v>
      </c>
      <c r="BC194" s="113">
        <v>10</v>
      </c>
      <c r="BD194" s="113">
        <v>10</v>
      </c>
      <c r="BE194" s="113">
        <v>8</v>
      </c>
      <c r="BF194" s="113">
        <v>10</v>
      </c>
      <c r="BG194" s="113">
        <v>10</v>
      </c>
      <c r="BH194" s="113">
        <v>12</v>
      </c>
      <c r="BI194" s="114">
        <v>23</v>
      </c>
      <c r="BJ194" s="114">
        <v>23</v>
      </c>
      <c r="BK194" s="113">
        <v>15</v>
      </c>
      <c r="BL194" s="113">
        <v>10</v>
      </c>
      <c r="BM194" s="113">
        <v>12</v>
      </c>
      <c r="BN194" s="113">
        <v>12</v>
      </c>
      <c r="BO194" s="113">
        <v>16</v>
      </c>
      <c r="BP194" s="113">
        <v>8</v>
      </c>
      <c r="BQ194" s="113">
        <v>12</v>
      </c>
      <c r="BR194" s="113">
        <v>22</v>
      </c>
      <c r="BS194" s="113">
        <v>20</v>
      </c>
      <c r="BT194" s="113">
        <v>13</v>
      </c>
      <c r="BU194" s="113">
        <v>12</v>
      </c>
      <c r="BV194" s="113">
        <v>11</v>
      </c>
      <c r="BW194" s="113">
        <v>13</v>
      </c>
      <c r="BX194" s="113">
        <v>10</v>
      </c>
      <c r="BY194" s="113">
        <v>11</v>
      </c>
      <c r="BZ194" s="113">
        <v>12</v>
      </c>
      <c r="CA194" s="113">
        <v>12</v>
      </c>
      <c r="CB194" s="71" t="s">
        <v>0</v>
      </c>
      <c r="CC194" s="71" t="s">
        <v>0</v>
      </c>
      <c r="CD194" s="71" t="s">
        <v>0</v>
      </c>
      <c r="CE194" s="71" t="s">
        <v>0</v>
      </c>
      <c r="CF194" s="71" t="s">
        <v>0</v>
      </c>
      <c r="CG194" s="71" t="s">
        <v>0</v>
      </c>
      <c r="CH194" s="71" t="s">
        <v>0</v>
      </c>
      <c r="CI194" s="71" t="s">
        <v>0</v>
      </c>
      <c r="CJ194" s="71" t="s">
        <v>0</v>
      </c>
      <c r="CK194" s="71" t="s">
        <v>0</v>
      </c>
      <c r="CL194" s="71" t="s">
        <v>0</v>
      </c>
      <c r="CM194" s="71" t="s">
        <v>0</v>
      </c>
      <c r="CN194" s="71" t="s">
        <v>0</v>
      </c>
      <c r="CO194" s="71" t="s">
        <v>0</v>
      </c>
      <c r="CP194" s="71" t="s">
        <v>0</v>
      </c>
      <c r="CQ194" s="71" t="s">
        <v>0</v>
      </c>
      <c r="CR194" s="71" t="s">
        <v>0</v>
      </c>
      <c r="CS194" s="71" t="s">
        <v>0</v>
      </c>
      <c r="CT194" s="71" t="s">
        <v>0</v>
      </c>
      <c r="CU194" s="71" t="s">
        <v>0</v>
      </c>
      <c r="CV194" s="71" t="s">
        <v>0</v>
      </c>
      <c r="CW194" s="71" t="s">
        <v>0</v>
      </c>
      <c r="CX194" s="71" t="s">
        <v>0</v>
      </c>
      <c r="CY194" s="71" t="s">
        <v>0</v>
      </c>
      <c r="CZ194" s="71" t="s">
        <v>0</v>
      </c>
      <c r="DA194" s="71" t="s">
        <v>0</v>
      </c>
      <c r="DB194" s="71" t="s">
        <v>0</v>
      </c>
      <c r="DC194" s="71" t="s">
        <v>0</v>
      </c>
      <c r="DD194" s="71" t="s">
        <v>0</v>
      </c>
      <c r="DE194" s="71" t="s">
        <v>0</v>
      </c>
      <c r="DF194" s="71" t="s">
        <v>0</v>
      </c>
      <c r="DG194" s="71" t="s">
        <v>0</v>
      </c>
      <c r="DH194" s="71" t="s">
        <v>0</v>
      </c>
      <c r="DI194" s="71" t="s">
        <v>0</v>
      </c>
      <c r="DJ194" s="71" t="s">
        <v>0</v>
      </c>
      <c r="DK194" s="71" t="s">
        <v>0</v>
      </c>
      <c r="DL194" s="71" t="s">
        <v>0</v>
      </c>
      <c r="DM194" s="71" t="s">
        <v>0</v>
      </c>
      <c r="DN194" s="71" t="s">
        <v>0</v>
      </c>
      <c r="DO194" s="71" t="s">
        <v>0</v>
      </c>
      <c r="DP194" s="71" t="s">
        <v>0</v>
      </c>
      <c r="DQ194" s="71" t="s">
        <v>0</v>
      </c>
      <c r="DR194" s="71" t="s">
        <v>0</v>
      </c>
      <c r="DS194" s="71" t="s">
        <v>0</v>
      </c>
      <c r="DT194" s="143">
        <f>(2.71828^(-492.8857+59.0795*K194+7.224*L194))/(1+(2.71828^(-492.8857+59.0795*K194+7.224*L194)))</f>
        <v>7.1005888203585371E-39</v>
      </c>
      <c r="DU194" s="40">
        <f>COUNTIF($M194,"=13")+COUNTIF($N194,"=21")+COUNTIF($O194,"=14")+COUNTIF($P194,"=11")+COUNTIF($Q194,"=11")+COUNTIF($R194,"=14")+COUNTIF($S194,"=12")+COUNTIF($T194,"=12")+COUNTIF($U194,"=12")+COUNTIF($V194,"=13")+COUNTIF($W194,"=13")+COUNTIF($X194,"=16")</f>
        <v>10</v>
      </c>
      <c r="DV194" s="40">
        <f>COUNTIF($Y194,"=17")+COUNTIF($Z194,"=9")+COUNTIF($AA194,"=9")+COUNTIF($AB194,"=11")+COUNTIF($AC194,"=11")+COUNTIF($AD194,"=25")+COUNTIF($AE194,"=15")+COUNTIF($AF194,"=19")+COUNTIF($AG194,"=30")+COUNTIF($AH194,"=15")+COUNTIF($AI194,"=15")+COUNTIF($AJ194,"=16")+COUNTIF($AK194,"=17")</f>
        <v>10</v>
      </c>
      <c r="DW194" s="40">
        <f>COUNTIF($AL194,"=11")+COUNTIF($AM194,"=11")+COUNTIF($AN194,"=22")+COUNTIF($AO194,"=23")+COUNTIF($AP194,"=17")+COUNTIF($AQ194,"=14")+COUNTIF($AR194,"=19")+COUNTIF($AS194,"=17")+COUNTIF($AV194,"=12")+COUNTIF($AW194,"=12")</f>
        <v>8</v>
      </c>
      <c r="DX194" s="40">
        <f>COUNTIF($AX194,"=11")+COUNTIF($AY194,"=9")+COUNTIF($AZ194,"=15")+COUNTIF($BA194,"=16")+COUNTIF($BB194,"=8")+COUNTIF($BC194,"=10")+COUNTIF($BD194,"=10")+COUNTIF($BE194,"=8")+COUNTIF($BF194,"=10")+COUNTIF($BG194,"=10")</f>
        <v>10</v>
      </c>
      <c r="DY194" s="40">
        <f>COUNTIF($BH194,"=12")+COUNTIF($BI194,"=23")+COUNTIF($BJ194,"=23")+COUNTIF($BK194,"=15")+COUNTIF($BL194,"=10")+COUNTIF($BM194,"=12")+COUNTIF($BN194,"=12")+COUNTIF($BO194,"=16")+COUNTIF($BP194,"=8")+COUNTIF($BQ194,"=12")+COUNTIF($BR194,"=22")+COUNTIF($BS194,"=20")+COUNTIF($BT194,"=13")</f>
        <v>13</v>
      </c>
      <c r="DZ194" s="40">
        <f>COUNTIF($BU194,"=12")+COUNTIF($BV194,"=11")+COUNTIF($BW194,"=13")+COUNTIF($BX194,"=10")+COUNTIF($BY194,"=11")+COUNTIF($BZ194,"=12")+COUNTIF($CA194,"=12")</f>
        <v>7</v>
      </c>
      <c r="EA194" s="72" t="s">
        <v>70</v>
      </c>
      <c r="EB194" s="72" t="s">
        <v>458</v>
      </c>
    </row>
    <row r="195" spans="1:133" s="51" customFormat="1" x14ac:dyDescent="0.25">
      <c r="A195" s="20">
        <v>407990</v>
      </c>
      <c r="B195" s="52" t="s">
        <v>181</v>
      </c>
      <c r="C195" s="20" t="s">
        <v>166</v>
      </c>
      <c r="D195" s="112" t="s">
        <v>31</v>
      </c>
      <c r="E195" s="20" t="s">
        <v>5</v>
      </c>
      <c r="F195" s="20" t="s">
        <v>151</v>
      </c>
      <c r="G195" s="98">
        <v>43739</v>
      </c>
      <c r="H195" s="72" t="s">
        <v>0</v>
      </c>
      <c r="I195" s="20" t="s">
        <v>286</v>
      </c>
      <c r="J195" s="2" t="s">
        <v>284</v>
      </c>
      <c r="K195" s="123">
        <f>+COUNTIF($N195,"&lt;=21")+COUNTIF($AA195,"&lt;=9")+COUNTIF($AJ195,"&lt;=16")+COUNTIF($AN195,"&gt;=22")+COUNTIF($AP195,"&gt;=17")+COUNTIF($AQ195,"&lt;=14")+COUNTIF($AR195,"&gt;=19")+COUNTIF($BK195,"&lt;=15")+COUNTIF($BO195,"&gt;=16")+COUNTIF($BX195,"&lt;=10")</f>
        <v>6</v>
      </c>
      <c r="L195" s="124">
        <f>65-(+DU195+DV195+DW195+DX195+DY195+DZ195)</f>
        <v>8</v>
      </c>
      <c r="M195" s="113">
        <v>13</v>
      </c>
      <c r="N195" s="113">
        <v>24</v>
      </c>
      <c r="O195" s="113">
        <v>14</v>
      </c>
      <c r="P195" s="113">
        <v>11</v>
      </c>
      <c r="Q195" s="114">
        <v>11</v>
      </c>
      <c r="R195" s="114">
        <v>14</v>
      </c>
      <c r="S195" s="113">
        <v>12</v>
      </c>
      <c r="T195" s="113">
        <v>12</v>
      </c>
      <c r="U195" s="113">
        <v>12</v>
      </c>
      <c r="V195" s="113">
        <v>13</v>
      </c>
      <c r="W195" s="113">
        <v>13</v>
      </c>
      <c r="X195" s="113">
        <v>16</v>
      </c>
      <c r="Y195" s="113">
        <v>17</v>
      </c>
      <c r="Z195" s="114">
        <v>9</v>
      </c>
      <c r="AA195" s="114">
        <v>9</v>
      </c>
      <c r="AB195" s="113">
        <v>11</v>
      </c>
      <c r="AC195" s="113">
        <v>11</v>
      </c>
      <c r="AD195" s="113">
        <v>26</v>
      </c>
      <c r="AE195" s="113">
        <v>15</v>
      </c>
      <c r="AF195" s="113">
        <v>18</v>
      </c>
      <c r="AG195" s="113">
        <v>30</v>
      </c>
      <c r="AH195" s="114">
        <v>15</v>
      </c>
      <c r="AI195" s="114">
        <v>16</v>
      </c>
      <c r="AJ195" s="114">
        <v>17</v>
      </c>
      <c r="AK195" s="114">
        <v>17</v>
      </c>
      <c r="AL195" s="113">
        <v>11</v>
      </c>
      <c r="AM195" s="113">
        <v>11</v>
      </c>
      <c r="AN195" s="114">
        <v>19</v>
      </c>
      <c r="AO195" s="114">
        <v>23</v>
      </c>
      <c r="AP195" s="113">
        <v>17</v>
      </c>
      <c r="AQ195" s="113">
        <v>14</v>
      </c>
      <c r="AR195" s="113">
        <v>19</v>
      </c>
      <c r="AS195" s="113">
        <v>17</v>
      </c>
      <c r="AT195" s="114">
        <v>35</v>
      </c>
      <c r="AU195" s="114">
        <v>35</v>
      </c>
      <c r="AV195" s="113">
        <v>12</v>
      </c>
      <c r="AW195" s="113">
        <v>12</v>
      </c>
      <c r="AX195" s="113">
        <v>11</v>
      </c>
      <c r="AY195" s="113">
        <v>9</v>
      </c>
      <c r="AZ195" s="114">
        <v>15</v>
      </c>
      <c r="BA195" s="114">
        <v>16</v>
      </c>
      <c r="BB195" s="113">
        <v>8</v>
      </c>
      <c r="BC195" s="113">
        <v>10</v>
      </c>
      <c r="BD195" s="113">
        <v>10</v>
      </c>
      <c r="BE195" s="113">
        <v>8</v>
      </c>
      <c r="BF195" s="113">
        <v>10</v>
      </c>
      <c r="BG195" s="113">
        <v>10</v>
      </c>
      <c r="BH195" s="113">
        <v>12</v>
      </c>
      <c r="BI195" s="114">
        <v>23</v>
      </c>
      <c r="BJ195" s="114">
        <v>23</v>
      </c>
      <c r="BK195" s="113">
        <v>15</v>
      </c>
      <c r="BL195" s="113">
        <v>10</v>
      </c>
      <c r="BM195" s="113">
        <v>12</v>
      </c>
      <c r="BN195" s="113">
        <v>12</v>
      </c>
      <c r="BO195" s="113">
        <v>13</v>
      </c>
      <c r="BP195" s="113">
        <v>8</v>
      </c>
      <c r="BQ195" s="113">
        <v>12</v>
      </c>
      <c r="BR195" s="113">
        <v>22</v>
      </c>
      <c r="BS195" s="113">
        <v>21</v>
      </c>
      <c r="BT195" s="113">
        <v>13</v>
      </c>
      <c r="BU195" s="113">
        <v>12</v>
      </c>
      <c r="BV195" s="113">
        <v>11</v>
      </c>
      <c r="BW195" s="113">
        <v>13</v>
      </c>
      <c r="BX195" s="113">
        <v>10</v>
      </c>
      <c r="BY195" s="113">
        <v>11</v>
      </c>
      <c r="BZ195" s="113">
        <v>12</v>
      </c>
      <c r="CA195" s="113">
        <v>12</v>
      </c>
      <c r="CB195" s="71" t="s">
        <v>0</v>
      </c>
      <c r="CC195" s="71" t="s">
        <v>0</v>
      </c>
      <c r="CD195" s="71" t="s">
        <v>0</v>
      </c>
      <c r="CE195" s="71" t="s">
        <v>0</v>
      </c>
      <c r="CF195" s="71" t="s">
        <v>0</v>
      </c>
      <c r="CG195" s="71" t="s">
        <v>0</v>
      </c>
      <c r="CH195" s="71" t="s">
        <v>0</v>
      </c>
      <c r="CI195" s="71" t="s">
        <v>0</v>
      </c>
      <c r="CJ195" s="71" t="s">
        <v>0</v>
      </c>
      <c r="CK195" s="71" t="s">
        <v>0</v>
      </c>
      <c r="CL195" s="71" t="s">
        <v>0</v>
      </c>
      <c r="CM195" s="71" t="s">
        <v>0</v>
      </c>
      <c r="CN195" s="71" t="s">
        <v>0</v>
      </c>
      <c r="CO195" s="71" t="s">
        <v>0</v>
      </c>
      <c r="CP195" s="71" t="s">
        <v>0</v>
      </c>
      <c r="CQ195" s="71" t="s">
        <v>0</v>
      </c>
      <c r="CR195" s="71" t="s">
        <v>0</v>
      </c>
      <c r="CS195" s="71" t="s">
        <v>0</v>
      </c>
      <c r="CT195" s="71" t="s">
        <v>0</v>
      </c>
      <c r="CU195" s="71" t="s">
        <v>0</v>
      </c>
      <c r="CV195" s="71" t="s">
        <v>0</v>
      </c>
      <c r="CW195" s="71" t="s">
        <v>0</v>
      </c>
      <c r="CX195" s="71" t="s">
        <v>0</v>
      </c>
      <c r="CY195" s="71" t="s">
        <v>0</v>
      </c>
      <c r="CZ195" s="71" t="s">
        <v>0</v>
      </c>
      <c r="DA195" s="71" t="s">
        <v>0</v>
      </c>
      <c r="DB195" s="71" t="s">
        <v>0</v>
      </c>
      <c r="DC195" s="71" t="s">
        <v>0</v>
      </c>
      <c r="DD195" s="71" t="s">
        <v>0</v>
      </c>
      <c r="DE195" s="71" t="s">
        <v>0</v>
      </c>
      <c r="DF195" s="71" t="s">
        <v>0</v>
      </c>
      <c r="DG195" s="71" t="s">
        <v>0</v>
      </c>
      <c r="DH195" s="71" t="s">
        <v>0</v>
      </c>
      <c r="DI195" s="71" t="s">
        <v>0</v>
      </c>
      <c r="DJ195" s="71" t="s">
        <v>0</v>
      </c>
      <c r="DK195" s="71" t="s">
        <v>0</v>
      </c>
      <c r="DL195" s="71" t="s">
        <v>0</v>
      </c>
      <c r="DM195" s="71" t="s">
        <v>0</v>
      </c>
      <c r="DN195" s="71" t="s">
        <v>0</v>
      </c>
      <c r="DO195" s="71" t="s">
        <v>0</v>
      </c>
      <c r="DP195" s="71" t="s">
        <v>0</v>
      </c>
      <c r="DQ195" s="71" t="s">
        <v>0</v>
      </c>
      <c r="DR195" s="71" t="s">
        <v>0</v>
      </c>
      <c r="DS195" s="71" t="s">
        <v>0</v>
      </c>
      <c r="DT195" s="143">
        <f>(2.71828^(-492.8857+59.0795*K195+7.224*L195))/(1+(2.71828^(-492.8857+59.0795*K195+7.224*L195)))</f>
        <v>9.7417188445178052E-36</v>
      </c>
      <c r="DU195" s="40">
        <f>COUNTIF($M195,"=13")+COUNTIF($N195,"=21")+COUNTIF($O195,"=14")+COUNTIF($P195,"=11")+COUNTIF($Q195,"=11")+COUNTIF($R195,"=14")+COUNTIF($S195,"=12")+COUNTIF($T195,"=12")+COUNTIF($U195,"=12")+COUNTIF($V195,"=13")+COUNTIF($W195,"=13")+COUNTIF($X195,"=16")</f>
        <v>11</v>
      </c>
      <c r="DV195" s="40">
        <f>COUNTIF($Y195,"=17")+COUNTIF($Z195,"=9")+COUNTIF($AA195,"=9")+COUNTIF($AB195,"=11")+COUNTIF($AC195,"=11")+COUNTIF($AD195,"=25")+COUNTIF($AE195,"=15")+COUNTIF($AF195,"=19")+COUNTIF($AG195,"=30")+COUNTIF($AH195,"=15")+COUNTIF($AI195,"=15")+COUNTIF($AJ195,"=16")+COUNTIF($AK195,"=17")</f>
        <v>9</v>
      </c>
      <c r="DW195" s="40">
        <f>COUNTIF($AL195,"=11")+COUNTIF($AM195,"=11")+COUNTIF($AN195,"=22")+COUNTIF($AO195,"=23")+COUNTIF($AP195,"=17")+COUNTIF($AQ195,"=14")+COUNTIF($AR195,"=19")+COUNTIF($AS195,"=17")+COUNTIF($AV195,"=12")+COUNTIF($AW195,"=12")</f>
        <v>9</v>
      </c>
      <c r="DX195" s="40">
        <f>COUNTIF($AX195,"=11")+COUNTIF($AY195,"=9")+COUNTIF($AZ195,"=15")+COUNTIF($BA195,"=16")+COUNTIF($BB195,"=8")+COUNTIF($BC195,"=10")+COUNTIF($BD195,"=10")+COUNTIF($BE195,"=8")+COUNTIF($BF195,"=10")+COUNTIF($BG195,"=10")</f>
        <v>10</v>
      </c>
      <c r="DY195" s="40">
        <f>COUNTIF($BH195,"=12")+COUNTIF($BI195,"=23")+COUNTIF($BJ195,"=23")+COUNTIF($BK195,"=15")+COUNTIF($BL195,"=10")+COUNTIF($BM195,"=12")+COUNTIF($BN195,"=12")+COUNTIF($BO195,"=16")+COUNTIF($BP195,"=8")+COUNTIF($BQ195,"=12")+COUNTIF($BR195,"=22")+COUNTIF($BS195,"=20")+COUNTIF($BT195,"=13")</f>
        <v>11</v>
      </c>
      <c r="DZ195" s="40">
        <f>COUNTIF($BU195,"=12")+COUNTIF($BV195,"=11")+COUNTIF($BW195,"=13")+COUNTIF($BX195,"=10")+COUNTIF($BY195,"=11")+COUNTIF($BZ195,"=12")+COUNTIF($CA195,"=12")</f>
        <v>7</v>
      </c>
      <c r="EA195" s="2" t="s">
        <v>488</v>
      </c>
      <c r="EB195" s="20" t="s">
        <v>489</v>
      </c>
    </row>
    <row r="196" spans="1:133" s="51" customFormat="1" x14ac:dyDescent="0.25">
      <c r="A196" s="133" t="s">
        <v>463</v>
      </c>
      <c r="B196" s="2" t="s">
        <v>465</v>
      </c>
      <c r="C196" s="2" t="s">
        <v>166</v>
      </c>
      <c r="D196" s="112" t="s">
        <v>31</v>
      </c>
      <c r="E196" s="2" t="s">
        <v>10</v>
      </c>
      <c r="F196" s="2" t="s">
        <v>464</v>
      </c>
      <c r="G196" s="98">
        <v>43739</v>
      </c>
      <c r="H196" s="72" t="s">
        <v>0</v>
      </c>
      <c r="I196" s="20" t="s">
        <v>286</v>
      </c>
      <c r="J196" s="2" t="s">
        <v>284</v>
      </c>
      <c r="K196" s="123">
        <f>+COUNTIF($N196,"&lt;=21")+COUNTIF($AA196,"&lt;=9")+COUNTIF($AJ196,"&lt;=16")+COUNTIF($AN196,"&gt;=22")+COUNTIF($AP196,"&gt;=17")+COUNTIF($AQ196,"&lt;=14")+COUNTIF($AR196,"&gt;=19")+COUNTIF($BK196,"&lt;=15")+COUNTIF($BO196,"&gt;=16")+COUNTIF($BX196,"&lt;=10")</f>
        <v>6</v>
      </c>
      <c r="L196" s="124">
        <f>65-(+DU196+DV196+DW196+DX196+DY196+DZ196)</f>
        <v>8</v>
      </c>
      <c r="M196" s="54">
        <v>14</v>
      </c>
      <c r="N196" s="54">
        <v>24</v>
      </c>
      <c r="O196" s="54">
        <v>14</v>
      </c>
      <c r="P196" s="54">
        <v>11</v>
      </c>
      <c r="Q196" s="114">
        <v>11</v>
      </c>
      <c r="R196" s="114">
        <v>14</v>
      </c>
      <c r="S196" s="54">
        <v>12</v>
      </c>
      <c r="T196" s="54">
        <v>12</v>
      </c>
      <c r="U196" s="54">
        <v>12</v>
      </c>
      <c r="V196" s="54">
        <v>13</v>
      </c>
      <c r="W196" s="54">
        <v>13</v>
      </c>
      <c r="X196" s="54">
        <v>16</v>
      </c>
      <c r="Y196" s="54">
        <v>20</v>
      </c>
      <c r="Z196" s="114">
        <v>9</v>
      </c>
      <c r="AA196" s="114">
        <v>10</v>
      </c>
      <c r="AB196" s="54">
        <v>11</v>
      </c>
      <c r="AC196" s="54">
        <v>11</v>
      </c>
      <c r="AD196" s="54">
        <v>25</v>
      </c>
      <c r="AE196" s="54">
        <v>15</v>
      </c>
      <c r="AF196" s="54">
        <v>19</v>
      </c>
      <c r="AG196" s="54">
        <v>30</v>
      </c>
      <c r="AH196" s="114">
        <v>15</v>
      </c>
      <c r="AI196" s="114">
        <v>15</v>
      </c>
      <c r="AJ196" s="114">
        <v>16</v>
      </c>
      <c r="AK196" s="114">
        <v>16</v>
      </c>
      <c r="AL196" s="54">
        <v>11</v>
      </c>
      <c r="AM196" s="54">
        <v>11</v>
      </c>
      <c r="AN196" s="114">
        <v>19</v>
      </c>
      <c r="AO196" s="114">
        <v>23</v>
      </c>
      <c r="AP196" s="54">
        <v>16</v>
      </c>
      <c r="AQ196" s="54">
        <v>14</v>
      </c>
      <c r="AR196" s="54">
        <v>19</v>
      </c>
      <c r="AS196" s="54">
        <v>17</v>
      </c>
      <c r="AT196" s="114">
        <v>38</v>
      </c>
      <c r="AU196" s="114">
        <v>39</v>
      </c>
      <c r="AV196" s="54">
        <v>12</v>
      </c>
      <c r="AW196" s="54">
        <v>12</v>
      </c>
      <c r="AX196" s="54">
        <v>11</v>
      </c>
      <c r="AY196" s="54">
        <v>9</v>
      </c>
      <c r="AZ196" s="114">
        <v>15</v>
      </c>
      <c r="BA196" s="114">
        <v>16</v>
      </c>
      <c r="BB196" s="54">
        <v>8</v>
      </c>
      <c r="BC196" s="54">
        <v>10</v>
      </c>
      <c r="BD196" s="54">
        <v>10</v>
      </c>
      <c r="BE196" s="54">
        <v>8</v>
      </c>
      <c r="BF196" s="54">
        <v>10</v>
      </c>
      <c r="BG196" s="54">
        <v>10</v>
      </c>
      <c r="BH196" s="54">
        <v>12</v>
      </c>
      <c r="BI196" s="114">
        <v>23</v>
      </c>
      <c r="BJ196" s="114">
        <v>23</v>
      </c>
      <c r="BK196" s="54">
        <v>15</v>
      </c>
      <c r="BL196" s="54">
        <v>10</v>
      </c>
      <c r="BM196" s="54">
        <v>12</v>
      </c>
      <c r="BN196" s="54">
        <v>12</v>
      </c>
      <c r="BO196" s="54">
        <v>16</v>
      </c>
      <c r="BP196" s="54">
        <v>8</v>
      </c>
      <c r="BQ196" s="54">
        <v>12</v>
      </c>
      <c r="BR196" s="54">
        <v>21</v>
      </c>
      <c r="BS196" s="54">
        <v>20</v>
      </c>
      <c r="BT196" s="54">
        <v>13</v>
      </c>
      <c r="BU196" s="54">
        <v>12</v>
      </c>
      <c r="BV196" s="54">
        <v>11</v>
      </c>
      <c r="BW196" s="54">
        <v>13</v>
      </c>
      <c r="BX196" s="54">
        <v>10</v>
      </c>
      <c r="BY196" s="54">
        <v>11</v>
      </c>
      <c r="BZ196" s="54">
        <v>12</v>
      </c>
      <c r="CA196" s="54">
        <v>12</v>
      </c>
      <c r="CB196" s="71" t="s">
        <v>0</v>
      </c>
      <c r="CC196" s="71" t="s">
        <v>0</v>
      </c>
      <c r="CD196" s="71" t="s">
        <v>0</v>
      </c>
      <c r="CE196" s="71" t="s">
        <v>0</v>
      </c>
      <c r="CF196" s="71" t="s">
        <v>0</v>
      </c>
      <c r="CG196" s="71" t="s">
        <v>0</v>
      </c>
      <c r="CH196" s="71" t="s">
        <v>0</v>
      </c>
      <c r="CI196" s="71" t="s">
        <v>0</v>
      </c>
      <c r="CJ196" s="71" t="s">
        <v>0</v>
      </c>
      <c r="CK196" s="71" t="s">
        <v>0</v>
      </c>
      <c r="CL196" s="71" t="s">
        <v>0</v>
      </c>
      <c r="CM196" s="71" t="s">
        <v>0</v>
      </c>
      <c r="CN196" s="71" t="s">
        <v>0</v>
      </c>
      <c r="CO196" s="71" t="s">
        <v>0</v>
      </c>
      <c r="CP196" s="71" t="s">
        <v>0</v>
      </c>
      <c r="CQ196" s="71" t="s">
        <v>0</v>
      </c>
      <c r="CR196" s="71" t="s">
        <v>0</v>
      </c>
      <c r="CS196" s="71" t="s">
        <v>0</v>
      </c>
      <c r="CT196" s="71" t="s">
        <v>0</v>
      </c>
      <c r="CU196" s="71" t="s">
        <v>0</v>
      </c>
      <c r="CV196" s="71" t="s">
        <v>0</v>
      </c>
      <c r="CW196" s="71" t="s">
        <v>0</v>
      </c>
      <c r="CX196" s="71" t="s">
        <v>0</v>
      </c>
      <c r="CY196" s="71" t="s">
        <v>0</v>
      </c>
      <c r="CZ196" s="71" t="s">
        <v>0</v>
      </c>
      <c r="DA196" s="71" t="s">
        <v>0</v>
      </c>
      <c r="DB196" s="71" t="s">
        <v>0</v>
      </c>
      <c r="DC196" s="71" t="s">
        <v>0</v>
      </c>
      <c r="DD196" s="71" t="s">
        <v>0</v>
      </c>
      <c r="DE196" s="71" t="s">
        <v>0</v>
      </c>
      <c r="DF196" s="71" t="s">
        <v>0</v>
      </c>
      <c r="DG196" s="71" t="s">
        <v>0</v>
      </c>
      <c r="DH196" s="71" t="s">
        <v>0</v>
      </c>
      <c r="DI196" s="71" t="s">
        <v>0</v>
      </c>
      <c r="DJ196" s="71" t="s">
        <v>0</v>
      </c>
      <c r="DK196" s="71" t="s">
        <v>0</v>
      </c>
      <c r="DL196" s="71" t="s">
        <v>0</v>
      </c>
      <c r="DM196" s="71" t="s">
        <v>0</v>
      </c>
      <c r="DN196" s="71" t="s">
        <v>0</v>
      </c>
      <c r="DO196" s="71" t="s">
        <v>0</v>
      </c>
      <c r="DP196" s="71" t="s">
        <v>0</v>
      </c>
      <c r="DQ196" s="71" t="s">
        <v>0</v>
      </c>
      <c r="DR196" s="71" t="s">
        <v>0</v>
      </c>
      <c r="DS196" s="71" t="s">
        <v>0</v>
      </c>
      <c r="DT196" s="143">
        <f>(2.71828^(-492.8857+59.0795*K196+7.224*L196))/(1+(2.71828^(-492.8857+59.0795*K196+7.224*L196)))</f>
        <v>9.7417188445178052E-36</v>
      </c>
      <c r="DU196" s="40">
        <f>COUNTIF($M196,"=13")+COUNTIF($N196,"=21")+COUNTIF($O196,"=14")+COUNTIF($P196,"=11")+COUNTIF($Q196,"=11")+COUNTIF($R196,"=14")+COUNTIF($S196,"=12")+COUNTIF($T196,"=12")+COUNTIF($U196,"=12")+COUNTIF($V196,"=13")+COUNTIF($W196,"=13")+COUNTIF($X196,"=16")</f>
        <v>10</v>
      </c>
      <c r="DV196" s="40">
        <f>COUNTIF($Y196,"=17")+COUNTIF($Z196,"=9")+COUNTIF($AA196,"=9")+COUNTIF($AB196,"=11")+COUNTIF($AC196,"=11")+COUNTIF($AD196,"=25")+COUNTIF($AE196,"=15")+COUNTIF($AF196,"=19")+COUNTIF($AG196,"=30")+COUNTIF($AH196,"=15")+COUNTIF($AI196,"=15")+COUNTIF($AJ196,"=16")+COUNTIF($AK196,"=17")</f>
        <v>10</v>
      </c>
      <c r="DW196" s="40">
        <f>COUNTIF($AL196,"=11")+COUNTIF($AM196,"=11")+COUNTIF($AN196,"=22")+COUNTIF($AO196,"=23")+COUNTIF($AP196,"=17")+COUNTIF($AQ196,"=14")+COUNTIF($AR196,"=19")+COUNTIF($AS196,"=17")+COUNTIF($AV196,"=12")+COUNTIF($AW196,"=12")</f>
        <v>8</v>
      </c>
      <c r="DX196" s="40">
        <f>COUNTIF($AX196,"=11")+COUNTIF($AY196,"=9")+COUNTIF($AZ196,"=15")+COUNTIF($BA196,"=16")+COUNTIF($BB196,"=8")+COUNTIF($BC196,"=10")+COUNTIF($BD196,"=10")+COUNTIF($BE196,"=8")+COUNTIF($BF196,"=10")+COUNTIF($BG196,"=10")</f>
        <v>10</v>
      </c>
      <c r="DY196" s="40">
        <f>COUNTIF($BH196,"=12")+COUNTIF($BI196,"=23")+COUNTIF($BJ196,"=23")+COUNTIF($BK196,"=15")+COUNTIF($BL196,"=10")+COUNTIF($BM196,"=12")+COUNTIF($BN196,"=12")+COUNTIF($BO196,"=16")+COUNTIF($BP196,"=8")+COUNTIF($BQ196,"=12")+COUNTIF($BR196,"=22")+COUNTIF($BS196,"=20")+COUNTIF($BT196,"=13")</f>
        <v>12</v>
      </c>
      <c r="DZ196" s="40">
        <f>COUNTIF($BU196,"=12")+COUNTIF($BV196,"=11")+COUNTIF($BW196,"=13")+COUNTIF($BX196,"=10")+COUNTIF($BY196,"=11")+COUNTIF($BZ196,"=12")+COUNTIF($CA196,"=12")</f>
        <v>7</v>
      </c>
      <c r="EA196" s="2" t="s">
        <v>465</v>
      </c>
      <c r="EB196" s="2" t="s">
        <v>466</v>
      </c>
    </row>
    <row r="197" spans="1:133" s="51" customFormat="1" x14ac:dyDescent="0.25">
      <c r="A197" s="72">
        <v>341700</v>
      </c>
      <c r="B197" s="35" t="s">
        <v>81</v>
      </c>
      <c r="C197" s="72" t="s">
        <v>172</v>
      </c>
      <c r="D197" s="112" t="s">
        <v>87</v>
      </c>
      <c r="E197" s="72" t="s">
        <v>12</v>
      </c>
      <c r="F197" s="72" t="s">
        <v>138</v>
      </c>
      <c r="G197" s="98">
        <v>43739</v>
      </c>
      <c r="H197" s="72" t="s">
        <v>0</v>
      </c>
      <c r="I197" s="20" t="s">
        <v>286</v>
      </c>
      <c r="J197" s="20" t="s">
        <v>284</v>
      </c>
      <c r="K197" s="123">
        <f>+COUNTIF($N197,"&lt;=21")+COUNTIF($AA197,"&lt;=9")+COUNTIF($AJ197,"&lt;=16")+COUNTIF($AN197,"&gt;=22")+COUNTIF($AP197,"&gt;=17")+COUNTIF($AQ197,"&lt;=14")+COUNTIF($AR197,"&gt;=19")+COUNTIF($BK197,"&lt;=15")+COUNTIF($BO197,"&gt;=16")+COUNTIF($BX197,"&lt;=10")</f>
        <v>6</v>
      </c>
      <c r="L197" s="124">
        <f>65-(+DU197+DV197+DW197+DX197+DY197+DZ197)</f>
        <v>11</v>
      </c>
      <c r="M197" s="113">
        <v>14</v>
      </c>
      <c r="N197" s="113">
        <v>21</v>
      </c>
      <c r="O197" s="113">
        <v>14</v>
      </c>
      <c r="P197" s="113">
        <v>11</v>
      </c>
      <c r="Q197" s="114">
        <v>11</v>
      </c>
      <c r="R197" s="114">
        <v>14</v>
      </c>
      <c r="S197" s="113">
        <v>12</v>
      </c>
      <c r="T197" s="113">
        <v>12</v>
      </c>
      <c r="U197" s="113">
        <v>12</v>
      </c>
      <c r="V197" s="113">
        <v>13</v>
      </c>
      <c r="W197" s="113">
        <v>13</v>
      </c>
      <c r="X197" s="113">
        <v>16</v>
      </c>
      <c r="Y197" s="113">
        <v>17</v>
      </c>
      <c r="Z197" s="114">
        <v>9</v>
      </c>
      <c r="AA197" s="114">
        <v>10</v>
      </c>
      <c r="AB197" s="113">
        <v>11</v>
      </c>
      <c r="AC197" s="113">
        <v>11</v>
      </c>
      <c r="AD197" s="113">
        <v>26</v>
      </c>
      <c r="AE197" s="113">
        <v>15</v>
      </c>
      <c r="AF197" s="113">
        <v>19</v>
      </c>
      <c r="AG197" s="113">
        <v>30</v>
      </c>
      <c r="AH197" s="114">
        <v>15</v>
      </c>
      <c r="AI197" s="114">
        <v>15</v>
      </c>
      <c r="AJ197" s="114">
        <v>16</v>
      </c>
      <c r="AK197" s="114">
        <v>16</v>
      </c>
      <c r="AL197" s="113">
        <v>11</v>
      </c>
      <c r="AM197" s="113">
        <v>11</v>
      </c>
      <c r="AN197" s="114">
        <v>22</v>
      </c>
      <c r="AO197" s="114">
        <v>23</v>
      </c>
      <c r="AP197" s="113">
        <v>16</v>
      </c>
      <c r="AQ197" s="113">
        <v>14</v>
      </c>
      <c r="AR197" s="113">
        <v>18</v>
      </c>
      <c r="AS197" s="113">
        <v>18</v>
      </c>
      <c r="AT197" s="114">
        <v>37</v>
      </c>
      <c r="AU197" s="114">
        <v>40</v>
      </c>
      <c r="AV197" s="113">
        <v>12</v>
      </c>
      <c r="AW197" s="113">
        <v>12</v>
      </c>
      <c r="AX197" s="113">
        <v>11</v>
      </c>
      <c r="AY197" s="113">
        <v>9</v>
      </c>
      <c r="AZ197" s="114">
        <v>15</v>
      </c>
      <c r="BA197" s="114">
        <v>16</v>
      </c>
      <c r="BB197" s="113">
        <v>8</v>
      </c>
      <c r="BC197" s="113">
        <v>10</v>
      </c>
      <c r="BD197" s="113">
        <v>10</v>
      </c>
      <c r="BE197" s="113">
        <v>8</v>
      </c>
      <c r="BF197" s="113">
        <v>10</v>
      </c>
      <c r="BG197" s="113">
        <v>10</v>
      </c>
      <c r="BH197" s="113">
        <v>12</v>
      </c>
      <c r="BI197" s="114">
        <v>23</v>
      </c>
      <c r="BJ197" s="114">
        <v>23</v>
      </c>
      <c r="BK197" s="113">
        <v>16</v>
      </c>
      <c r="BL197" s="113">
        <v>10</v>
      </c>
      <c r="BM197" s="113">
        <v>12</v>
      </c>
      <c r="BN197" s="113">
        <v>12</v>
      </c>
      <c r="BO197" s="113">
        <v>18</v>
      </c>
      <c r="BP197" s="113">
        <v>8</v>
      </c>
      <c r="BQ197" s="113">
        <v>13</v>
      </c>
      <c r="BR197" s="113">
        <v>22</v>
      </c>
      <c r="BS197" s="113">
        <v>21</v>
      </c>
      <c r="BT197" s="113">
        <v>13</v>
      </c>
      <c r="BU197" s="113">
        <v>12</v>
      </c>
      <c r="BV197" s="113">
        <v>11</v>
      </c>
      <c r="BW197" s="113">
        <v>13</v>
      </c>
      <c r="BX197" s="113">
        <v>10</v>
      </c>
      <c r="BY197" s="113">
        <v>11</v>
      </c>
      <c r="BZ197" s="113">
        <v>12</v>
      </c>
      <c r="CA197" s="113">
        <v>12</v>
      </c>
      <c r="CB197" s="71" t="s">
        <v>0</v>
      </c>
      <c r="CC197" s="71" t="s">
        <v>0</v>
      </c>
      <c r="CD197" s="71" t="s">
        <v>0</v>
      </c>
      <c r="CE197" s="71" t="s">
        <v>0</v>
      </c>
      <c r="CF197" s="71" t="s">
        <v>0</v>
      </c>
      <c r="CG197" s="71" t="s">
        <v>0</v>
      </c>
      <c r="CH197" s="71" t="s">
        <v>0</v>
      </c>
      <c r="CI197" s="71" t="s">
        <v>0</v>
      </c>
      <c r="CJ197" s="71" t="s">
        <v>0</v>
      </c>
      <c r="CK197" s="71" t="s">
        <v>0</v>
      </c>
      <c r="CL197" s="71" t="s">
        <v>0</v>
      </c>
      <c r="CM197" s="71" t="s">
        <v>0</v>
      </c>
      <c r="CN197" s="71" t="s">
        <v>0</v>
      </c>
      <c r="CO197" s="71" t="s">
        <v>0</v>
      </c>
      <c r="CP197" s="71" t="s">
        <v>0</v>
      </c>
      <c r="CQ197" s="71" t="s">
        <v>0</v>
      </c>
      <c r="CR197" s="71" t="s">
        <v>0</v>
      </c>
      <c r="CS197" s="71" t="s">
        <v>0</v>
      </c>
      <c r="CT197" s="71" t="s">
        <v>0</v>
      </c>
      <c r="CU197" s="71" t="s">
        <v>0</v>
      </c>
      <c r="CV197" s="71" t="s">
        <v>0</v>
      </c>
      <c r="CW197" s="71" t="s">
        <v>0</v>
      </c>
      <c r="CX197" s="71" t="s">
        <v>0</v>
      </c>
      <c r="CY197" s="71" t="s">
        <v>0</v>
      </c>
      <c r="CZ197" s="71" t="s">
        <v>0</v>
      </c>
      <c r="DA197" s="71" t="s">
        <v>0</v>
      </c>
      <c r="DB197" s="71" t="s">
        <v>0</v>
      </c>
      <c r="DC197" s="71" t="s">
        <v>0</v>
      </c>
      <c r="DD197" s="71" t="s">
        <v>0</v>
      </c>
      <c r="DE197" s="71" t="s">
        <v>0</v>
      </c>
      <c r="DF197" s="71" t="s">
        <v>0</v>
      </c>
      <c r="DG197" s="71" t="s">
        <v>0</v>
      </c>
      <c r="DH197" s="71" t="s">
        <v>0</v>
      </c>
      <c r="DI197" s="71" t="s">
        <v>0</v>
      </c>
      <c r="DJ197" s="71" t="s">
        <v>0</v>
      </c>
      <c r="DK197" s="71" t="s">
        <v>0</v>
      </c>
      <c r="DL197" s="71" t="s">
        <v>0</v>
      </c>
      <c r="DM197" s="71" t="s">
        <v>0</v>
      </c>
      <c r="DN197" s="71" t="s">
        <v>0</v>
      </c>
      <c r="DO197" s="71" t="s">
        <v>0</v>
      </c>
      <c r="DP197" s="71" t="s">
        <v>0</v>
      </c>
      <c r="DQ197" s="71" t="s">
        <v>0</v>
      </c>
      <c r="DR197" s="71" t="s">
        <v>0</v>
      </c>
      <c r="DS197" s="71" t="s">
        <v>0</v>
      </c>
      <c r="DT197" s="143">
        <f>(2.71828^(-492.8857+59.0795*K197+7.224*L197))/(1+(2.71828^(-492.8857+59.0795*K197+7.224*L197)))</f>
        <v>2.5157024460488161E-26</v>
      </c>
      <c r="DU197" s="40">
        <f>COUNTIF($M197,"=13")+COUNTIF($N197,"=21")+COUNTIF($O197,"=14")+COUNTIF($P197,"=11")+COUNTIF($Q197,"=11")+COUNTIF($R197,"=14")+COUNTIF($S197,"=12")+COUNTIF($T197,"=12")+COUNTIF($U197,"=12")+COUNTIF($V197,"=13")+COUNTIF($W197,"=13")+COUNTIF($X197,"=16")</f>
        <v>11</v>
      </c>
      <c r="DV197" s="40">
        <f>COUNTIF($Y197,"=17")+COUNTIF($Z197,"=9")+COUNTIF($AA197,"=9")+COUNTIF($AB197,"=11")+COUNTIF($AC197,"=11")+COUNTIF($AD197,"=25")+COUNTIF($AE197,"=15")+COUNTIF($AF197,"=19")+COUNTIF($AG197,"=30")+COUNTIF($AH197,"=15")+COUNTIF($AI197,"=15")+COUNTIF($AJ197,"=16")+COUNTIF($AK197,"=17")</f>
        <v>10</v>
      </c>
      <c r="DW197" s="40">
        <f>COUNTIF($AL197,"=11")+COUNTIF($AM197,"=11")+COUNTIF($AN197,"=22")+COUNTIF($AO197,"=23")+COUNTIF($AP197,"=17")+COUNTIF($AQ197,"=14")+COUNTIF($AR197,"=19")+COUNTIF($AS197,"=17")+COUNTIF($AV197,"=12")+COUNTIF($AW197,"=12")</f>
        <v>7</v>
      </c>
      <c r="DX197" s="40">
        <f>COUNTIF($AX197,"=11")+COUNTIF($AY197,"=9")+COUNTIF($AZ197,"=15")+COUNTIF($BA197,"=16")+COUNTIF($BB197,"=8")+COUNTIF($BC197,"=10")+COUNTIF($BD197,"=10")+COUNTIF($BE197,"=8")+COUNTIF($BF197,"=10")+COUNTIF($BG197,"=10")</f>
        <v>10</v>
      </c>
      <c r="DY197" s="40">
        <f>COUNTIF($BH197,"=12")+COUNTIF($BI197,"=23")+COUNTIF($BJ197,"=23")+COUNTIF($BK197,"=15")+COUNTIF($BL197,"=10")+COUNTIF($BM197,"=12")+COUNTIF($BN197,"=12")+COUNTIF($BO197,"=16")+COUNTIF($BP197,"=8")+COUNTIF($BQ197,"=12")+COUNTIF($BR197,"=22")+COUNTIF($BS197,"=20")+COUNTIF($BT197,"=13")</f>
        <v>9</v>
      </c>
      <c r="DZ197" s="40">
        <f>COUNTIF($BU197,"=12")+COUNTIF($BV197,"=11")+COUNTIF($BW197,"=13")+COUNTIF($BX197,"=10")+COUNTIF($BY197,"=11")+COUNTIF($BZ197,"=12")+COUNTIF($CA197,"=12")</f>
        <v>7</v>
      </c>
      <c r="EA197" s="72" t="s">
        <v>469</v>
      </c>
      <c r="EB197" s="72" t="s">
        <v>470</v>
      </c>
      <c r="EC197" s="52"/>
    </row>
    <row r="198" spans="1:133" s="51" customFormat="1" x14ac:dyDescent="0.25">
      <c r="A198" s="20" t="s">
        <v>258</v>
      </c>
      <c r="B198" s="2" t="s">
        <v>561</v>
      </c>
      <c r="C198" s="20" t="s">
        <v>166</v>
      </c>
      <c r="D198" s="112" t="s">
        <v>31</v>
      </c>
      <c r="E198" s="2" t="s">
        <v>111</v>
      </c>
      <c r="F198" s="20" t="s">
        <v>561</v>
      </c>
      <c r="G198" s="98">
        <v>43739</v>
      </c>
      <c r="H198" s="72" t="s">
        <v>0</v>
      </c>
      <c r="I198" s="2" t="s">
        <v>285</v>
      </c>
      <c r="J198" s="20" t="s">
        <v>284</v>
      </c>
      <c r="K198" s="123">
        <f>+COUNTIF($N198,"&lt;=21")+COUNTIF($AA198,"&lt;=9")+COUNTIF($AJ198,"&lt;=16")+COUNTIF($AN198,"&gt;=22")+COUNTIF($AP198,"&gt;=17")+COUNTIF($AQ198,"&lt;=14")+COUNTIF($AR198,"&gt;=19")+COUNTIF($BK198,"&lt;=15")+COUNTIF($BO198,"&gt;=16")+COUNTIF($BX198,"&lt;=10")</f>
        <v>6</v>
      </c>
      <c r="L198" s="124">
        <f>65-(+DU198+DV198+DW198+DX198+DY198+DZ198)</f>
        <v>11</v>
      </c>
      <c r="M198" s="113">
        <v>13</v>
      </c>
      <c r="N198" s="113">
        <v>24</v>
      </c>
      <c r="O198" s="113">
        <v>15</v>
      </c>
      <c r="P198" s="113">
        <v>11</v>
      </c>
      <c r="Q198" s="114">
        <v>13</v>
      </c>
      <c r="R198" s="114">
        <v>14</v>
      </c>
      <c r="S198" s="113">
        <v>12</v>
      </c>
      <c r="T198" s="113">
        <v>12</v>
      </c>
      <c r="U198" s="113">
        <v>12</v>
      </c>
      <c r="V198" s="113">
        <v>13</v>
      </c>
      <c r="W198" s="113">
        <v>13</v>
      </c>
      <c r="X198" s="113">
        <v>16</v>
      </c>
      <c r="Y198" s="113">
        <v>18</v>
      </c>
      <c r="Z198" s="114">
        <v>9</v>
      </c>
      <c r="AA198" s="114">
        <v>9</v>
      </c>
      <c r="AB198" s="113">
        <v>11</v>
      </c>
      <c r="AC198" s="113">
        <v>11</v>
      </c>
      <c r="AD198" s="113">
        <v>24</v>
      </c>
      <c r="AE198" s="113">
        <v>15</v>
      </c>
      <c r="AF198" s="113">
        <v>19</v>
      </c>
      <c r="AG198" s="113">
        <v>31</v>
      </c>
      <c r="AH198" s="114">
        <v>15</v>
      </c>
      <c r="AI198" s="114">
        <v>15</v>
      </c>
      <c r="AJ198" s="114">
        <v>16</v>
      </c>
      <c r="AK198" s="114">
        <v>17</v>
      </c>
      <c r="AL198" s="113">
        <v>11</v>
      </c>
      <c r="AM198" s="113">
        <v>11</v>
      </c>
      <c r="AN198" s="114">
        <v>19</v>
      </c>
      <c r="AO198" s="114">
        <v>23</v>
      </c>
      <c r="AP198" s="113">
        <v>17</v>
      </c>
      <c r="AQ198" s="113">
        <v>14</v>
      </c>
      <c r="AR198" s="113">
        <v>17</v>
      </c>
      <c r="AS198" s="113">
        <v>17</v>
      </c>
      <c r="AT198" s="114">
        <v>37</v>
      </c>
      <c r="AU198" s="114">
        <v>38</v>
      </c>
      <c r="AV198" s="113">
        <v>12</v>
      </c>
      <c r="AW198" s="113">
        <v>12</v>
      </c>
      <c r="AX198" s="113">
        <v>12</v>
      </c>
      <c r="AY198" s="113">
        <v>9</v>
      </c>
      <c r="AZ198" s="114">
        <v>15</v>
      </c>
      <c r="BA198" s="114">
        <v>16</v>
      </c>
      <c r="BB198" s="113">
        <v>8</v>
      </c>
      <c r="BC198" s="113">
        <v>10</v>
      </c>
      <c r="BD198" s="113">
        <v>10</v>
      </c>
      <c r="BE198" s="113">
        <v>8</v>
      </c>
      <c r="BF198" s="113">
        <v>10</v>
      </c>
      <c r="BG198" s="113">
        <v>10</v>
      </c>
      <c r="BH198" s="113">
        <v>12</v>
      </c>
      <c r="BI198" s="114">
        <v>23</v>
      </c>
      <c r="BJ198" s="114">
        <v>23</v>
      </c>
      <c r="BK198" s="113">
        <v>15</v>
      </c>
      <c r="BL198" s="113">
        <v>10</v>
      </c>
      <c r="BM198" s="113">
        <v>12</v>
      </c>
      <c r="BN198" s="113">
        <v>12</v>
      </c>
      <c r="BO198" s="113">
        <v>16</v>
      </c>
      <c r="BP198" s="113">
        <v>8</v>
      </c>
      <c r="BQ198" s="113">
        <v>12</v>
      </c>
      <c r="BR198" s="113">
        <v>22</v>
      </c>
      <c r="BS198" s="113">
        <v>20</v>
      </c>
      <c r="BT198" s="113">
        <v>14</v>
      </c>
      <c r="BU198" s="113">
        <v>12</v>
      </c>
      <c r="BV198" s="113">
        <v>11</v>
      </c>
      <c r="BW198" s="113">
        <v>13</v>
      </c>
      <c r="BX198" s="113">
        <v>11</v>
      </c>
      <c r="BY198" s="113">
        <v>11</v>
      </c>
      <c r="BZ198" s="113">
        <v>12</v>
      </c>
      <c r="CA198" s="113">
        <v>12</v>
      </c>
      <c r="CB198" s="71">
        <v>35</v>
      </c>
      <c r="CC198" s="71">
        <v>15</v>
      </c>
      <c r="CD198" s="71">
        <v>9</v>
      </c>
      <c r="CE198" s="71">
        <v>16</v>
      </c>
      <c r="CF198" s="71">
        <v>12</v>
      </c>
      <c r="CG198" s="71">
        <v>24</v>
      </c>
      <c r="CH198" s="71">
        <v>26</v>
      </c>
      <c r="CI198" s="71">
        <v>19</v>
      </c>
      <c r="CJ198" s="71">
        <v>12</v>
      </c>
      <c r="CK198" s="71">
        <v>12</v>
      </c>
      <c r="CL198" s="71">
        <v>13</v>
      </c>
      <c r="CM198" s="71">
        <v>12</v>
      </c>
      <c r="CN198" s="71">
        <v>11</v>
      </c>
      <c r="CO198" s="71">
        <v>9</v>
      </c>
      <c r="CP198" s="71">
        <v>12</v>
      </c>
      <c r="CQ198" s="71">
        <v>12</v>
      </c>
      <c r="CR198" s="71">
        <v>10</v>
      </c>
      <c r="CS198" s="71">
        <v>11</v>
      </c>
      <c r="CT198" s="71">
        <v>11</v>
      </c>
      <c r="CU198" s="71">
        <v>30</v>
      </c>
      <c r="CV198" s="71">
        <v>12</v>
      </c>
      <c r="CW198" s="71">
        <v>13</v>
      </c>
      <c r="CX198" s="71">
        <v>24</v>
      </c>
      <c r="CY198" s="71">
        <v>14</v>
      </c>
      <c r="CZ198" s="71">
        <v>10</v>
      </c>
      <c r="DA198" s="71">
        <v>10</v>
      </c>
      <c r="DB198" s="71">
        <v>21</v>
      </c>
      <c r="DC198" s="71">
        <v>15</v>
      </c>
      <c r="DD198" s="71">
        <v>18</v>
      </c>
      <c r="DE198" s="71">
        <v>13</v>
      </c>
      <c r="DF198" s="71">
        <v>24</v>
      </c>
      <c r="DG198" s="71">
        <v>18</v>
      </c>
      <c r="DH198" s="71">
        <v>11</v>
      </c>
      <c r="DI198" s="71">
        <v>15</v>
      </c>
      <c r="DJ198" s="71">
        <v>25</v>
      </c>
      <c r="DK198" s="71">
        <v>12</v>
      </c>
      <c r="DL198" s="71">
        <v>23</v>
      </c>
      <c r="DM198" s="71">
        <v>18</v>
      </c>
      <c r="DN198" s="71">
        <v>10</v>
      </c>
      <c r="DO198" s="71">
        <v>14</v>
      </c>
      <c r="DP198" s="71">
        <v>17</v>
      </c>
      <c r="DQ198" s="71">
        <v>9</v>
      </c>
      <c r="DR198" s="71">
        <v>12</v>
      </c>
      <c r="DS198" s="71">
        <v>11</v>
      </c>
      <c r="DT198" s="143">
        <f>(2.71828^(-492.8857+59.0795*K198+7.224*L198))/(1+(2.71828^(-492.8857+59.0795*K198+7.224*L198)))</f>
        <v>2.5157024460488161E-26</v>
      </c>
      <c r="DU198" s="40">
        <f>COUNTIF($M198,"=13")+COUNTIF($N198,"=21")+COUNTIF($O198,"=14")+COUNTIF($P198,"=11")+COUNTIF($Q198,"=11")+COUNTIF($R198,"=14")+COUNTIF($S198,"=12")+COUNTIF($T198,"=12")+COUNTIF($U198,"=12")+COUNTIF($V198,"=13")+COUNTIF($W198,"=13")+COUNTIF($X198,"=16")</f>
        <v>9</v>
      </c>
      <c r="DV198" s="40">
        <f>COUNTIF($Y198,"=17")+COUNTIF($Z198,"=9")+COUNTIF($AA198,"=9")+COUNTIF($AB198,"=11")+COUNTIF($AC198,"=11")+COUNTIF($AD198,"=25")+COUNTIF($AE198,"=15")+COUNTIF($AF198,"=19")+COUNTIF($AG198,"=30")+COUNTIF($AH198,"=15")+COUNTIF($AI198,"=15")+COUNTIF($AJ198,"=16")+COUNTIF($AK198,"=17")</f>
        <v>10</v>
      </c>
      <c r="DW198" s="40">
        <f>COUNTIF($AL198,"=11")+COUNTIF($AM198,"=11")+COUNTIF($AN198,"=22")+COUNTIF($AO198,"=23")+COUNTIF($AP198,"=17")+COUNTIF($AQ198,"=14")+COUNTIF($AR198,"=19")+COUNTIF($AS198,"=17")+COUNTIF($AV198,"=12")+COUNTIF($AW198,"=12")</f>
        <v>8</v>
      </c>
      <c r="DX198" s="40">
        <f>COUNTIF($AX198,"=11")+COUNTIF($AY198,"=9")+COUNTIF($AZ198,"=15")+COUNTIF($BA198,"=16")+COUNTIF($BB198,"=8")+COUNTIF($BC198,"=10")+COUNTIF($BD198,"=10")+COUNTIF($BE198,"=8")+COUNTIF($BF198,"=10")+COUNTIF($BG198,"=10")</f>
        <v>9</v>
      </c>
      <c r="DY198" s="40">
        <f>COUNTIF($BH198,"=12")+COUNTIF($BI198,"=23")+COUNTIF($BJ198,"=23")+COUNTIF($BK198,"=15")+COUNTIF($BL198,"=10")+COUNTIF($BM198,"=12")+COUNTIF($BN198,"=12")+COUNTIF($BO198,"=16")+COUNTIF($BP198,"=8")+COUNTIF($BQ198,"=12")+COUNTIF($BR198,"=22")+COUNTIF($BS198,"=20")+COUNTIF($BT198,"=13")</f>
        <v>12</v>
      </c>
      <c r="DZ198" s="40">
        <f>COUNTIF($BU198,"=12")+COUNTIF($BV198,"=11")+COUNTIF($BW198,"=13")+COUNTIF($BX198,"=10")+COUNTIF($BY198,"=11")+COUNTIF($BZ198,"=12")+COUNTIF($CA198,"=12")</f>
        <v>6</v>
      </c>
      <c r="EA198" s="2" t="s">
        <v>561</v>
      </c>
      <c r="EB198" s="20" t="s">
        <v>0</v>
      </c>
    </row>
    <row r="199" spans="1:133" s="51" customFormat="1" x14ac:dyDescent="0.25">
      <c r="A199" s="72" t="s">
        <v>280</v>
      </c>
      <c r="B199" s="11" t="s">
        <v>134</v>
      </c>
      <c r="C199" s="72" t="s">
        <v>166</v>
      </c>
      <c r="D199" s="112" t="s">
        <v>31</v>
      </c>
      <c r="E199" s="72" t="s">
        <v>12</v>
      </c>
      <c r="F199" s="2" t="s">
        <v>134</v>
      </c>
      <c r="G199" s="98">
        <v>43739</v>
      </c>
      <c r="H199" s="72" t="s">
        <v>0</v>
      </c>
      <c r="I199" s="20" t="s">
        <v>286</v>
      </c>
      <c r="J199" s="20" t="s">
        <v>284</v>
      </c>
      <c r="K199" s="123">
        <f>+COUNTIF($N199,"&lt;=21")+COUNTIF($AA199,"&lt;=9")+COUNTIF($AJ199,"&lt;=16")+COUNTIF($AN199,"&gt;=22")+COUNTIF($AP199,"&gt;=17")+COUNTIF($AQ199,"&lt;=14")+COUNTIF($AR199,"&gt;=19")+COUNTIF($BK199,"&lt;=15")+COUNTIF($BO199,"&gt;=16")+COUNTIF($BX199,"&lt;=10")</f>
        <v>6</v>
      </c>
      <c r="L199" s="124">
        <f>65-(+DU199+DV199+DW199+DX199+DY199+DZ199)</f>
        <v>12</v>
      </c>
      <c r="M199" s="113">
        <v>13</v>
      </c>
      <c r="N199" s="113">
        <v>24</v>
      </c>
      <c r="O199" s="113">
        <v>14</v>
      </c>
      <c r="P199" s="113">
        <v>11</v>
      </c>
      <c r="Q199" s="114">
        <v>11</v>
      </c>
      <c r="R199" s="114">
        <v>14</v>
      </c>
      <c r="S199" s="113">
        <v>12</v>
      </c>
      <c r="T199" s="113">
        <v>12</v>
      </c>
      <c r="U199" s="113">
        <v>12</v>
      </c>
      <c r="V199" s="113">
        <v>13</v>
      </c>
      <c r="W199" s="113">
        <v>13</v>
      </c>
      <c r="X199" s="113">
        <v>16</v>
      </c>
      <c r="Y199" s="113">
        <v>16</v>
      </c>
      <c r="Z199" s="114">
        <v>9</v>
      </c>
      <c r="AA199" s="114">
        <v>9</v>
      </c>
      <c r="AB199" s="113">
        <v>11</v>
      </c>
      <c r="AC199" s="113">
        <v>11</v>
      </c>
      <c r="AD199" s="113">
        <v>25</v>
      </c>
      <c r="AE199" s="113">
        <v>15</v>
      </c>
      <c r="AF199" s="113">
        <v>18</v>
      </c>
      <c r="AG199" s="113">
        <v>30</v>
      </c>
      <c r="AH199" s="114">
        <v>15</v>
      </c>
      <c r="AI199" s="114">
        <v>15</v>
      </c>
      <c r="AJ199" s="114">
        <v>15</v>
      </c>
      <c r="AK199" s="114">
        <v>15</v>
      </c>
      <c r="AL199" s="113">
        <v>11</v>
      </c>
      <c r="AM199" s="113">
        <v>11</v>
      </c>
      <c r="AN199" s="114">
        <v>19</v>
      </c>
      <c r="AO199" s="114">
        <v>23</v>
      </c>
      <c r="AP199" s="113">
        <v>17</v>
      </c>
      <c r="AQ199" s="113">
        <v>15</v>
      </c>
      <c r="AR199" s="113">
        <v>19</v>
      </c>
      <c r="AS199" s="113">
        <v>18</v>
      </c>
      <c r="AT199" s="114">
        <v>37</v>
      </c>
      <c r="AU199" s="114">
        <v>37</v>
      </c>
      <c r="AV199" s="113">
        <v>12</v>
      </c>
      <c r="AW199" s="113">
        <v>12</v>
      </c>
      <c r="AX199" s="113">
        <v>11</v>
      </c>
      <c r="AY199" s="113">
        <v>9</v>
      </c>
      <c r="AZ199" s="114">
        <v>15</v>
      </c>
      <c r="BA199" s="114">
        <v>16</v>
      </c>
      <c r="BB199" s="113">
        <v>8</v>
      </c>
      <c r="BC199" s="113">
        <v>10</v>
      </c>
      <c r="BD199" s="113">
        <v>10</v>
      </c>
      <c r="BE199" s="113">
        <v>8</v>
      </c>
      <c r="BF199" s="113">
        <v>10</v>
      </c>
      <c r="BG199" s="113">
        <v>10</v>
      </c>
      <c r="BH199" s="113">
        <v>12</v>
      </c>
      <c r="BI199" s="114">
        <v>23</v>
      </c>
      <c r="BJ199" s="114">
        <v>23</v>
      </c>
      <c r="BK199" s="113">
        <v>16</v>
      </c>
      <c r="BL199" s="113">
        <v>10</v>
      </c>
      <c r="BM199" s="113">
        <v>12</v>
      </c>
      <c r="BN199" s="113">
        <v>12</v>
      </c>
      <c r="BO199" s="113">
        <v>16</v>
      </c>
      <c r="BP199" s="113">
        <v>8</v>
      </c>
      <c r="BQ199" s="113">
        <v>12</v>
      </c>
      <c r="BR199" s="113">
        <v>22</v>
      </c>
      <c r="BS199" s="113">
        <v>20</v>
      </c>
      <c r="BT199" s="113">
        <v>14</v>
      </c>
      <c r="BU199" s="113">
        <v>11</v>
      </c>
      <c r="BV199" s="113">
        <v>11</v>
      </c>
      <c r="BW199" s="113">
        <v>14</v>
      </c>
      <c r="BX199" s="113">
        <v>10</v>
      </c>
      <c r="BY199" s="113">
        <v>11</v>
      </c>
      <c r="BZ199" s="113">
        <v>12</v>
      </c>
      <c r="CA199" s="113">
        <v>12</v>
      </c>
      <c r="CB199" s="71" t="s">
        <v>0</v>
      </c>
      <c r="CC199" s="71" t="s">
        <v>0</v>
      </c>
      <c r="CD199" s="71" t="s">
        <v>0</v>
      </c>
      <c r="CE199" s="71" t="s">
        <v>0</v>
      </c>
      <c r="CF199" s="71" t="s">
        <v>0</v>
      </c>
      <c r="CG199" s="71" t="s">
        <v>0</v>
      </c>
      <c r="CH199" s="71" t="s">
        <v>0</v>
      </c>
      <c r="CI199" s="71" t="s">
        <v>0</v>
      </c>
      <c r="CJ199" s="71" t="s">
        <v>0</v>
      </c>
      <c r="CK199" s="71" t="s">
        <v>0</v>
      </c>
      <c r="CL199" s="71" t="s">
        <v>0</v>
      </c>
      <c r="CM199" s="71" t="s">
        <v>0</v>
      </c>
      <c r="CN199" s="71" t="s">
        <v>0</v>
      </c>
      <c r="CO199" s="71" t="s">
        <v>0</v>
      </c>
      <c r="CP199" s="71" t="s">
        <v>0</v>
      </c>
      <c r="CQ199" s="71" t="s">
        <v>0</v>
      </c>
      <c r="CR199" s="71" t="s">
        <v>0</v>
      </c>
      <c r="CS199" s="71" t="s">
        <v>0</v>
      </c>
      <c r="CT199" s="71" t="s">
        <v>0</v>
      </c>
      <c r="CU199" s="71" t="s">
        <v>0</v>
      </c>
      <c r="CV199" s="71" t="s">
        <v>0</v>
      </c>
      <c r="CW199" s="71" t="s">
        <v>0</v>
      </c>
      <c r="CX199" s="71" t="s">
        <v>0</v>
      </c>
      <c r="CY199" s="71" t="s">
        <v>0</v>
      </c>
      <c r="CZ199" s="71" t="s">
        <v>0</v>
      </c>
      <c r="DA199" s="71" t="s">
        <v>0</v>
      </c>
      <c r="DB199" s="71" t="s">
        <v>0</v>
      </c>
      <c r="DC199" s="71" t="s">
        <v>0</v>
      </c>
      <c r="DD199" s="71" t="s">
        <v>0</v>
      </c>
      <c r="DE199" s="71" t="s">
        <v>0</v>
      </c>
      <c r="DF199" s="71" t="s">
        <v>0</v>
      </c>
      <c r="DG199" s="71" t="s">
        <v>0</v>
      </c>
      <c r="DH199" s="71" t="s">
        <v>0</v>
      </c>
      <c r="DI199" s="71" t="s">
        <v>0</v>
      </c>
      <c r="DJ199" s="71" t="s">
        <v>0</v>
      </c>
      <c r="DK199" s="71" t="s">
        <v>0</v>
      </c>
      <c r="DL199" s="71" t="s">
        <v>0</v>
      </c>
      <c r="DM199" s="71" t="s">
        <v>0</v>
      </c>
      <c r="DN199" s="71" t="s">
        <v>0</v>
      </c>
      <c r="DO199" s="71" t="s">
        <v>0</v>
      </c>
      <c r="DP199" s="71" t="s">
        <v>0</v>
      </c>
      <c r="DQ199" s="71" t="s">
        <v>0</v>
      </c>
      <c r="DR199" s="71" t="s">
        <v>0</v>
      </c>
      <c r="DS199" s="71" t="s">
        <v>0</v>
      </c>
      <c r="DT199" s="143">
        <f>(2.71828^(-492.8857+59.0795*K199+7.224*L199))/(1+(2.71828^(-492.8857+59.0795*K199+7.224*L199)))</f>
        <v>3.4514413587232366E-23</v>
      </c>
      <c r="DU199" s="40">
        <f>COUNTIF($M199,"=13")+COUNTIF($N199,"=21")+COUNTIF($O199,"=14")+COUNTIF($P199,"=11")+COUNTIF($Q199,"=11")+COUNTIF($R199,"=14")+COUNTIF($S199,"=12")+COUNTIF($T199,"=12")+COUNTIF($U199,"=12")+COUNTIF($V199,"=13")+COUNTIF($W199,"=13")+COUNTIF($X199,"=16")</f>
        <v>11</v>
      </c>
      <c r="DV199" s="40">
        <f>COUNTIF($Y199,"=17")+COUNTIF($Z199,"=9")+COUNTIF($AA199,"=9")+COUNTIF($AB199,"=11")+COUNTIF($AC199,"=11")+COUNTIF($AD199,"=25")+COUNTIF($AE199,"=15")+COUNTIF($AF199,"=19")+COUNTIF($AG199,"=30")+COUNTIF($AH199,"=15")+COUNTIF($AI199,"=15")+COUNTIF($AJ199,"=16")+COUNTIF($AK199,"=17")</f>
        <v>9</v>
      </c>
      <c r="DW199" s="40">
        <f>COUNTIF($AL199,"=11")+COUNTIF($AM199,"=11")+COUNTIF($AN199,"=22")+COUNTIF($AO199,"=23")+COUNTIF($AP199,"=17")+COUNTIF($AQ199,"=14")+COUNTIF($AR199,"=19")+COUNTIF($AS199,"=17")+COUNTIF($AV199,"=12")+COUNTIF($AW199,"=12")</f>
        <v>7</v>
      </c>
      <c r="DX199" s="40">
        <f>COUNTIF($AX199,"=11")+COUNTIF($AY199,"=9")+COUNTIF($AZ199,"=15")+COUNTIF($BA199,"=16")+COUNTIF($BB199,"=8")+COUNTIF($BC199,"=10")+COUNTIF($BD199,"=10")+COUNTIF($BE199,"=8")+COUNTIF($BF199,"=10")+COUNTIF($BG199,"=10")</f>
        <v>10</v>
      </c>
      <c r="DY199" s="40">
        <f>COUNTIF($BH199,"=12")+COUNTIF($BI199,"=23")+COUNTIF($BJ199,"=23")+COUNTIF($BK199,"=15")+COUNTIF($BL199,"=10")+COUNTIF($BM199,"=12")+COUNTIF($BN199,"=12")+COUNTIF($BO199,"=16")+COUNTIF($BP199,"=8")+COUNTIF($BQ199,"=12")+COUNTIF($BR199,"=22")+COUNTIF($BS199,"=20")+COUNTIF($BT199,"=13")</f>
        <v>11</v>
      </c>
      <c r="DZ199" s="40">
        <f>COUNTIF($BU199,"=12")+COUNTIF($BV199,"=11")+COUNTIF($BW199,"=13")+COUNTIF($BX199,"=10")+COUNTIF($BY199,"=11")+COUNTIF($BZ199,"=12")+COUNTIF($CA199,"=12")</f>
        <v>5</v>
      </c>
      <c r="EA199" s="72" t="s">
        <v>134</v>
      </c>
      <c r="EB199" s="72" t="s">
        <v>606</v>
      </c>
    </row>
    <row r="200" spans="1:133" s="51" customFormat="1" x14ac:dyDescent="0.25">
      <c r="A200" s="72">
        <v>60650</v>
      </c>
      <c r="B200" s="11" t="s">
        <v>160</v>
      </c>
      <c r="C200" s="72" t="s">
        <v>166</v>
      </c>
      <c r="D200" s="112" t="s">
        <v>31</v>
      </c>
      <c r="E200" s="2" t="s">
        <v>111</v>
      </c>
      <c r="F200" s="72" t="s">
        <v>73</v>
      </c>
      <c r="G200" s="98">
        <v>43739</v>
      </c>
      <c r="H200" s="72" t="s">
        <v>0</v>
      </c>
      <c r="I200" s="20" t="s">
        <v>286</v>
      </c>
      <c r="J200" s="20" t="s">
        <v>284</v>
      </c>
      <c r="K200" s="123">
        <f>+COUNTIF($N200,"&lt;=21")+COUNTIF($AA200,"&lt;=9")+COUNTIF($AJ200,"&lt;=16")+COUNTIF($AN200,"&gt;=22")+COUNTIF($AP200,"&gt;=17")+COUNTIF($AQ200,"&lt;=14")+COUNTIF($AR200,"&gt;=19")+COUNTIF($BK200,"&lt;=15")+COUNTIF($BO200,"&gt;=16")+COUNTIF($BX200,"&lt;=10")</f>
        <v>6</v>
      </c>
      <c r="L200" s="124">
        <f>65-(+DU200+DV200+DW200+DX200+DY200+DZ200)</f>
        <v>12</v>
      </c>
      <c r="M200" s="113">
        <v>13</v>
      </c>
      <c r="N200" s="113">
        <v>23</v>
      </c>
      <c r="O200" s="113">
        <v>15</v>
      </c>
      <c r="P200" s="113">
        <v>11</v>
      </c>
      <c r="Q200" s="114">
        <v>11</v>
      </c>
      <c r="R200" s="114">
        <v>13</v>
      </c>
      <c r="S200" s="113">
        <v>12</v>
      </c>
      <c r="T200" s="113">
        <v>12</v>
      </c>
      <c r="U200" s="113">
        <v>12</v>
      </c>
      <c r="V200" s="113">
        <v>13</v>
      </c>
      <c r="W200" s="113">
        <v>13</v>
      </c>
      <c r="X200" s="113">
        <v>16</v>
      </c>
      <c r="Y200" s="113">
        <v>17</v>
      </c>
      <c r="Z200" s="114">
        <v>9</v>
      </c>
      <c r="AA200" s="114">
        <v>10</v>
      </c>
      <c r="AB200" s="113">
        <v>11</v>
      </c>
      <c r="AC200" s="113">
        <v>11</v>
      </c>
      <c r="AD200" s="113">
        <v>25</v>
      </c>
      <c r="AE200" s="113">
        <v>14</v>
      </c>
      <c r="AF200" s="113">
        <v>19</v>
      </c>
      <c r="AG200" s="113">
        <v>29</v>
      </c>
      <c r="AH200" s="114">
        <v>15</v>
      </c>
      <c r="AI200" s="114">
        <v>15</v>
      </c>
      <c r="AJ200" s="114">
        <v>16</v>
      </c>
      <c r="AK200" s="114">
        <v>17</v>
      </c>
      <c r="AL200" s="113">
        <v>11</v>
      </c>
      <c r="AM200" s="113">
        <v>11</v>
      </c>
      <c r="AN200" s="114">
        <v>19</v>
      </c>
      <c r="AO200" s="114">
        <v>23</v>
      </c>
      <c r="AP200" s="113">
        <v>17</v>
      </c>
      <c r="AQ200" s="113">
        <v>14</v>
      </c>
      <c r="AR200" s="113">
        <v>19</v>
      </c>
      <c r="AS200" s="113">
        <v>17</v>
      </c>
      <c r="AT200" s="114">
        <v>37</v>
      </c>
      <c r="AU200" s="114">
        <v>38</v>
      </c>
      <c r="AV200" s="113">
        <v>12</v>
      </c>
      <c r="AW200" s="113">
        <v>12</v>
      </c>
      <c r="AX200" s="113">
        <v>11</v>
      </c>
      <c r="AY200" s="113">
        <v>9</v>
      </c>
      <c r="AZ200" s="114">
        <v>16</v>
      </c>
      <c r="BA200" s="114">
        <v>16</v>
      </c>
      <c r="BB200" s="113">
        <v>8</v>
      </c>
      <c r="BC200" s="113">
        <v>10</v>
      </c>
      <c r="BD200" s="113">
        <v>10</v>
      </c>
      <c r="BE200" s="113">
        <v>8</v>
      </c>
      <c r="BF200" s="113">
        <v>10</v>
      </c>
      <c r="BG200" s="113">
        <v>11</v>
      </c>
      <c r="BH200" s="113">
        <v>12</v>
      </c>
      <c r="BI200" s="114">
        <v>23</v>
      </c>
      <c r="BJ200" s="114">
        <v>23</v>
      </c>
      <c r="BK200" s="113">
        <v>14</v>
      </c>
      <c r="BL200" s="113">
        <v>10</v>
      </c>
      <c r="BM200" s="113">
        <v>12</v>
      </c>
      <c r="BN200" s="113">
        <v>12</v>
      </c>
      <c r="BO200" s="113">
        <v>16</v>
      </c>
      <c r="BP200" s="113">
        <v>8</v>
      </c>
      <c r="BQ200" s="113">
        <v>12</v>
      </c>
      <c r="BR200" s="113">
        <v>22</v>
      </c>
      <c r="BS200" s="113">
        <v>20</v>
      </c>
      <c r="BT200" s="113">
        <v>13</v>
      </c>
      <c r="BU200" s="113">
        <v>12</v>
      </c>
      <c r="BV200" s="113">
        <v>11</v>
      </c>
      <c r="BW200" s="113">
        <v>13</v>
      </c>
      <c r="BX200" s="113">
        <v>12</v>
      </c>
      <c r="BY200" s="113">
        <v>11</v>
      </c>
      <c r="BZ200" s="113">
        <v>13</v>
      </c>
      <c r="CA200" s="113">
        <v>12</v>
      </c>
      <c r="CB200" s="71" t="s">
        <v>0</v>
      </c>
      <c r="CC200" s="71" t="s">
        <v>0</v>
      </c>
      <c r="CD200" s="71" t="s">
        <v>0</v>
      </c>
      <c r="CE200" s="71" t="s">
        <v>0</v>
      </c>
      <c r="CF200" s="71" t="s">
        <v>0</v>
      </c>
      <c r="CG200" s="71" t="s">
        <v>0</v>
      </c>
      <c r="CH200" s="71" t="s">
        <v>0</v>
      </c>
      <c r="CI200" s="71" t="s">
        <v>0</v>
      </c>
      <c r="CJ200" s="71" t="s">
        <v>0</v>
      </c>
      <c r="CK200" s="71" t="s">
        <v>0</v>
      </c>
      <c r="CL200" s="71" t="s">
        <v>0</v>
      </c>
      <c r="CM200" s="71" t="s">
        <v>0</v>
      </c>
      <c r="CN200" s="71" t="s">
        <v>0</v>
      </c>
      <c r="CO200" s="71" t="s">
        <v>0</v>
      </c>
      <c r="CP200" s="71" t="s">
        <v>0</v>
      </c>
      <c r="CQ200" s="71" t="s">
        <v>0</v>
      </c>
      <c r="CR200" s="71" t="s">
        <v>0</v>
      </c>
      <c r="CS200" s="71" t="s">
        <v>0</v>
      </c>
      <c r="CT200" s="71" t="s">
        <v>0</v>
      </c>
      <c r="CU200" s="71" t="s">
        <v>0</v>
      </c>
      <c r="CV200" s="71" t="s">
        <v>0</v>
      </c>
      <c r="CW200" s="71" t="s">
        <v>0</v>
      </c>
      <c r="CX200" s="71" t="s">
        <v>0</v>
      </c>
      <c r="CY200" s="71" t="s">
        <v>0</v>
      </c>
      <c r="CZ200" s="71" t="s">
        <v>0</v>
      </c>
      <c r="DA200" s="71" t="s">
        <v>0</v>
      </c>
      <c r="DB200" s="71" t="s">
        <v>0</v>
      </c>
      <c r="DC200" s="71" t="s">
        <v>0</v>
      </c>
      <c r="DD200" s="71" t="s">
        <v>0</v>
      </c>
      <c r="DE200" s="71" t="s">
        <v>0</v>
      </c>
      <c r="DF200" s="71" t="s">
        <v>0</v>
      </c>
      <c r="DG200" s="71" t="s">
        <v>0</v>
      </c>
      <c r="DH200" s="71" t="s">
        <v>0</v>
      </c>
      <c r="DI200" s="71" t="s">
        <v>0</v>
      </c>
      <c r="DJ200" s="71" t="s">
        <v>0</v>
      </c>
      <c r="DK200" s="71" t="s">
        <v>0</v>
      </c>
      <c r="DL200" s="71" t="s">
        <v>0</v>
      </c>
      <c r="DM200" s="71" t="s">
        <v>0</v>
      </c>
      <c r="DN200" s="71" t="s">
        <v>0</v>
      </c>
      <c r="DO200" s="71" t="s">
        <v>0</v>
      </c>
      <c r="DP200" s="71" t="s">
        <v>0</v>
      </c>
      <c r="DQ200" s="71" t="s">
        <v>0</v>
      </c>
      <c r="DR200" s="71" t="s">
        <v>0</v>
      </c>
      <c r="DS200" s="71" t="s">
        <v>0</v>
      </c>
      <c r="DT200" s="143">
        <f>(2.71828^(-492.8857+59.0795*K200+7.224*L200))/(1+(2.71828^(-492.8857+59.0795*K200+7.224*L200)))</f>
        <v>3.4514413587232366E-23</v>
      </c>
      <c r="DU200" s="40">
        <f>COUNTIF($M200,"=13")+COUNTIF($N200,"=21")+COUNTIF($O200,"=14")+COUNTIF($P200,"=11")+COUNTIF($Q200,"=11")+COUNTIF($R200,"=14")+COUNTIF($S200,"=12")+COUNTIF($T200,"=12")+COUNTIF($U200,"=12")+COUNTIF($V200,"=13")+COUNTIF($W200,"=13")+COUNTIF($X200,"=16")</f>
        <v>9</v>
      </c>
      <c r="DV200" s="40">
        <f>COUNTIF($Y200,"=17")+COUNTIF($Z200,"=9")+COUNTIF($AA200,"=9")+COUNTIF($AB200,"=11")+COUNTIF($AC200,"=11")+COUNTIF($AD200,"=25")+COUNTIF($AE200,"=15")+COUNTIF($AF200,"=19")+COUNTIF($AG200,"=30")+COUNTIF($AH200,"=15")+COUNTIF($AI200,"=15")+COUNTIF($AJ200,"=16")+COUNTIF($AK200,"=17")</f>
        <v>10</v>
      </c>
      <c r="DW200" s="40">
        <f>COUNTIF($AL200,"=11")+COUNTIF($AM200,"=11")+COUNTIF($AN200,"=22")+COUNTIF($AO200,"=23")+COUNTIF($AP200,"=17")+COUNTIF($AQ200,"=14")+COUNTIF($AR200,"=19")+COUNTIF($AS200,"=17")+COUNTIF($AV200,"=12")+COUNTIF($AW200,"=12")</f>
        <v>9</v>
      </c>
      <c r="DX200" s="40">
        <f>COUNTIF($AX200,"=11")+COUNTIF($AY200,"=9")+COUNTIF($AZ200,"=15")+COUNTIF($BA200,"=16")+COUNTIF($BB200,"=8")+COUNTIF($BC200,"=10")+COUNTIF($BD200,"=10")+COUNTIF($BE200,"=8")+COUNTIF($BF200,"=10")+COUNTIF($BG200,"=10")</f>
        <v>8</v>
      </c>
      <c r="DY200" s="40">
        <f>COUNTIF($BH200,"=12")+COUNTIF($BI200,"=23")+COUNTIF($BJ200,"=23")+COUNTIF($BK200,"=15")+COUNTIF($BL200,"=10")+COUNTIF($BM200,"=12")+COUNTIF($BN200,"=12")+COUNTIF($BO200,"=16")+COUNTIF($BP200,"=8")+COUNTIF($BQ200,"=12")+COUNTIF($BR200,"=22")+COUNTIF($BS200,"=20")+COUNTIF($BT200,"=13")</f>
        <v>12</v>
      </c>
      <c r="DZ200" s="40">
        <f>COUNTIF($BU200,"=12")+COUNTIF($BV200,"=11")+COUNTIF($BW200,"=13")+COUNTIF($BX200,"=10")+COUNTIF($BY200,"=11")+COUNTIF($BZ200,"=12")+COUNTIF($CA200,"=12")</f>
        <v>5</v>
      </c>
      <c r="EA200" s="72" t="s">
        <v>0</v>
      </c>
      <c r="EB200" s="72" t="s">
        <v>471</v>
      </c>
    </row>
    <row r="201" spans="1:133" s="51" customFormat="1" x14ac:dyDescent="0.25">
      <c r="A201" s="20">
        <v>34107</v>
      </c>
      <c r="B201" s="52" t="s">
        <v>64</v>
      </c>
      <c r="C201" s="20" t="s">
        <v>166</v>
      </c>
      <c r="D201" s="112" t="s">
        <v>31</v>
      </c>
      <c r="E201" s="2" t="s">
        <v>111</v>
      </c>
      <c r="F201" s="20" t="s">
        <v>64</v>
      </c>
      <c r="G201" s="98">
        <v>43739</v>
      </c>
      <c r="H201" s="72" t="s">
        <v>0</v>
      </c>
      <c r="I201" s="20" t="s">
        <v>286</v>
      </c>
      <c r="J201" s="20" t="s">
        <v>284</v>
      </c>
      <c r="K201" s="123">
        <f>+COUNTIF($N201,"&lt;=21")+COUNTIF($AA201,"&lt;=9")+COUNTIF($AJ201,"&lt;=16")+COUNTIF($AN201,"&gt;=22")+COUNTIF($AP201,"&gt;=17")+COUNTIF($AQ201,"&lt;=14")+COUNTIF($AR201,"&gt;=19")+COUNTIF($BK201,"&lt;=15")+COUNTIF($BO201,"&gt;=16")+COUNTIF($BX201,"&lt;=10")</f>
        <v>6</v>
      </c>
      <c r="L201" s="124">
        <f>65-(+DU201+DV201+DW201+DX201+DY201+DZ201)</f>
        <v>12</v>
      </c>
      <c r="M201" s="113">
        <v>13</v>
      </c>
      <c r="N201" s="113">
        <v>24</v>
      </c>
      <c r="O201" s="113">
        <v>14</v>
      </c>
      <c r="P201" s="113">
        <v>11</v>
      </c>
      <c r="Q201" s="114">
        <v>11</v>
      </c>
      <c r="R201" s="114">
        <v>14</v>
      </c>
      <c r="S201" s="113">
        <v>12</v>
      </c>
      <c r="T201" s="113">
        <v>12</v>
      </c>
      <c r="U201" s="113">
        <v>11</v>
      </c>
      <c r="V201" s="113">
        <v>13</v>
      </c>
      <c r="W201" s="113">
        <v>13</v>
      </c>
      <c r="X201" s="113">
        <v>16</v>
      </c>
      <c r="Y201" s="113">
        <v>18</v>
      </c>
      <c r="Z201" s="121">
        <v>9</v>
      </c>
      <c r="AA201" s="121">
        <v>9</v>
      </c>
      <c r="AB201" s="113">
        <v>11</v>
      </c>
      <c r="AC201" s="113">
        <v>11</v>
      </c>
      <c r="AD201" s="113">
        <v>25</v>
      </c>
      <c r="AE201" s="113">
        <v>15</v>
      </c>
      <c r="AF201" s="113">
        <v>19</v>
      </c>
      <c r="AG201" s="113">
        <v>30</v>
      </c>
      <c r="AH201" s="114">
        <v>15</v>
      </c>
      <c r="AI201" s="121">
        <v>16</v>
      </c>
      <c r="AJ201" s="121">
        <v>16</v>
      </c>
      <c r="AK201" s="121">
        <v>16</v>
      </c>
      <c r="AL201" s="113">
        <v>11</v>
      </c>
      <c r="AM201" s="113">
        <v>11</v>
      </c>
      <c r="AN201" s="114">
        <v>19</v>
      </c>
      <c r="AO201" s="114">
        <v>23</v>
      </c>
      <c r="AP201" s="113">
        <v>17</v>
      </c>
      <c r="AQ201" s="113">
        <v>14</v>
      </c>
      <c r="AR201" s="113">
        <v>16</v>
      </c>
      <c r="AS201" s="113">
        <v>19</v>
      </c>
      <c r="AT201" s="114">
        <v>36</v>
      </c>
      <c r="AU201" s="114">
        <v>37</v>
      </c>
      <c r="AV201" s="113">
        <v>12</v>
      </c>
      <c r="AW201" s="113">
        <v>12</v>
      </c>
      <c r="AX201" s="113">
        <v>11</v>
      </c>
      <c r="AY201" s="113">
        <v>9</v>
      </c>
      <c r="AZ201" s="114">
        <v>16</v>
      </c>
      <c r="BA201" s="114">
        <v>16</v>
      </c>
      <c r="BB201" s="113">
        <v>8</v>
      </c>
      <c r="BC201" s="113">
        <v>10</v>
      </c>
      <c r="BD201" s="113">
        <v>10</v>
      </c>
      <c r="BE201" s="113">
        <v>8</v>
      </c>
      <c r="BF201" s="113">
        <v>10</v>
      </c>
      <c r="BG201" s="113">
        <v>10</v>
      </c>
      <c r="BH201" s="113">
        <v>12</v>
      </c>
      <c r="BI201" s="114">
        <v>23</v>
      </c>
      <c r="BJ201" s="114">
        <v>23</v>
      </c>
      <c r="BK201" s="113">
        <v>15</v>
      </c>
      <c r="BL201" s="113">
        <v>10</v>
      </c>
      <c r="BM201" s="113">
        <v>12</v>
      </c>
      <c r="BN201" s="113">
        <v>12</v>
      </c>
      <c r="BO201" s="113">
        <v>16</v>
      </c>
      <c r="BP201" s="113">
        <v>8</v>
      </c>
      <c r="BQ201" s="113">
        <v>12</v>
      </c>
      <c r="BR201" s="113">
        <v>22</v>
      </c>
      <c r="BS201" s="113">
        <v>22</v>
      </c>
      <c r="BT201" s="113">
        <v>13</v>
      </c>
      <c r="BU201" s="113">
        <v>12</v>
      </c>
      <c r="BV201" s="113">
        <v>11</v>
      </c>
      <c r="BW201" s="113">
        <v>13</v>
      </c>
      <c r="BX201" s="113">
        <v>11</v>
      </c>
      <c r="BY201" s="113">
        <v>11</v>
      </c>
      <c r="BZ201" s="113">
        <v>13</v>
      </c>
      <c r="CA201" s="113">
        <v>12</v>
      </c>
      <c r="CB201" s="71" t="s">
        <v>0</v>
      </c>
      <c r="CC201" s="71" t="s">
        <v>0</v>
      </c>
      <c r="CD201" s="71" t="s">
        <v>0</v>
      </c>
      <c r="CE201" s="71" t="s">
        <v>0</v>
      </c>
      <c r="CF201" s="71" t="s">
        <v>0</v>
      </c>
      <c r="CG201" s="71" t="s">
        <v>0</v>
      </c>
      <c r="CH201" s="71" t="s">
        <v>0</v>
      </c>
      <c r="CI201" s="71" t="s">
        <v>0</v>
      </c>
      <c r="CJ201" s="71" t="s">
        <v>0</v>
      </c>
      <c r="CK201" s="71" t="s">
        <v>0</v>
      </c>
      <c r="CL201" s="71" t="s">
        <v>0</v>
      </c>
      <c r="CM201" s="71" t="s">
        <v>0</v>
      </c>
      <c r="CN201" s="71" t="s">
        <v>0</v>
      </c>
      <c r="CO201" s="71" t="s">
        <v>0</v>
      </c>
      <c r="CP201" s="71" t="s">
        <v>0</v>
      </c>
      <c r="CQ201" s="71" t="s">
        <v>0</v>
      </c>
      <c r="CR201" s="71" t="s">
        <v>0</v>
      </c>
      <c r="CS201" s="71" t="s">
        <v>0</v>
      </c>
      <c r="CT201" s="71" t="s">
        <v>0</v>
      </c>
      <c r="CU201" s="71" t="s">
        <v>0</v>
      </c>
      <c r="CV201" s="71" t="s">
        <v>0</v>
      </c>
      <c r="CW201" s="71" t="s">
        <v>0</v>
      </c>
      <c r="CX201" s="71" t="s">
        <v>0</v>
      </c>
      <c r="CY201" s="71" t="s">
        <v>0</v>
      </c>
      <c r="CZ201" s="71" t="s">
        <v>0</v>
      </c>
      <c r="DA201" s="71" t="s">
        <v>0</v>
      </c>
      <c r="DB201" s="71" t="s">
        <v>0</v>
      </c>
      <c r="DC201" s="71" t="s">
        <v>0</v>
      </c>
      <c r="DD201" s="71" t="s">
        <v>0</v>
      </c>
      <c r="DE201" s="71" t="s">
        <v>0</v>
      </c>
      <c r="DF201" s="71" t="s">
        <v>0</v>
      </c>
      <c r="DG201" s="71" t="s">
        <v>0</v>
      </c>
      <c r="DH201" s="71" t="s">
        <v>0</v>
      </c>
      <c r="DI201" s="71" t="s">
        <v>0</v>
      </c>
      <c r="DJ201" s="71" t="s">
        <v>0</v>
      </c>
      <c r="DK201" s="71" t="s">
        <v>0</v>
      </c>
      <c r="DL201" s="71" t="s">
        <v>0</v>
      </c>
      <c r="DM201" s="71" t="s">
        <v>0</v>
      </c>
      <c r="DN201" s="71" t="s">
        <v>0</v>
      </c>
      <c r="DO201" s="71" t="s">
        <v>0</v>
      </c>
      <c r="DP201" s="71" t="s">
        <v>0</v>
      </c>
      <c r="DQ201" s="71" t="s">
        <v>0</v>
      </c>
      <c r="DR201" s="71" t="s">
        <v>0</v>
      </c>
      <c r="DS201" s="71" t="s">
        <v>0</v>
      </c>
      <c r="DT201" s="143">
        <f>(2.71828^(-492.8857+59.0795*K201+7.224*L201))/(1+(2.71828^(-492.8857+59.0795*K201+7.224*L201)))</f>
        <v>3.4514413587232366E-23</v>
      </c>
      <c r="DU201" s="40">
        <f>COUNTIF($M201,"=13")+COUNTIF($N201,"=21")+COUNTIF($O201,"=14")+COUNTIF($P201,"=11")+COUNTIF($Q201,"=11")+COUNTIF($R201,"=14")+COUNTIF($S201,"=12")+COUNTIF($T201,"=12")+COUNTIF($U201,"=12")+COUNTIF($V201,"=13")+COUNTIF($W201,"=13")+COUNTIF($X201,"=16")</f>
        <v>10</v>
      </c>
      <c r="DV201" s="40">
        <f>COUNTIF($Y201,"=17")+COUNTIF($Z201,"=9")+COUNTIF($AA201,"=9")+COUNTIF($AB201,"=11")+COUNTIF($AC201,"=11")+COUNTIF($AD201,"=25")+COUNTIF($AE201,"=15")+COUNTIF($AF201,"=19")+COUNTIF($AG201,"=30")+COUNTIF($AH201,"=15")+COUNTIF($AI201,"=15")+COUNTIF($AJ201,"=16")+COUNTIF($AK201,"=17")</f>
        <v>10</v>
      </c>
      <c r="DW201" s="40">
        <f>COUNTIF($AL201,"=11")+COUNTIF($AM201,"=11")+COUNTIF($AN201,"=22")+COUNTIF($AO201,"=23")+COUNTIF($AP201,"=17")+COUNTIF($AQ201,"=14")+COUNTIF($AR201,"=19")+COUNTIF($AS201,"=17")+COUNTIF($AV201,"=12")+COUNTIF($AW201,"=12")</f>
        <v>7</v>
      </c>
      <c r="DX201" s="40">
        <f>COUNTIF($AX201,"=11")+COUNTIF($AY201,"=9")+COUNTIF($AZ201,"=15")+COUNTIF($BA201,"=16")+COUNTIF($BB201,"=8")+COUNTIF($BC201,"=10")+COUNTIF($BD201,"=10")+COUNTIF($BE201,"=8")+COUNTIF($BF201,"=10")+COUNTIF($BG201,"=10")</f>
        <v>9</v>
      </c>
      <c r="DY201" s="40">
        <f>COUNTIF($BH201,"=12")+COUNTIF($BI201,"=23")+COUNTIF($BJ201,"=23")+COUNTIF($BK201,"=15")+COUNTIF($BL201,"=10")+COUNTIF($BM201,"=12")+COUNTIF($BN201,"=12")+COUNTIF($BO201,"=16")+COUNTIF($BP201,"=8")+COUNTIF($BQ201,"=12")+COUNTIF($BR201,"=22")+COUNTIF($BS201,"=20")+COUNTIF($BT201,"=13")</f>
        <v>12</v>
      </c>
      <c r="DZ201" s="40">
        <f>COUNTIF($BU201,"=12")+COUNTIF($BV201,"=11")+COUNTIF($BW201,"=13")+COUNTIF($BX201,"=10")+COUNTIF($BY201,"=11")+COUNTIF($BZ201,"=12")+COUNTIF($CA201,"=12")</f>
        <v>5</v>
      </c>
      <c r="EA201" s="2" t="s">
        <v>64</v>
      </c>
      <c r="EB201" s="20" t="s">
        <v>566</v>
      </c>
    </row>
    <row r="202" spans="1:133" s="51" customFormat="1" x14ac:dyDescent="0.25">
      <c r="A202" s="133" t="s">
        <v>602</v>
      </c>
      <c r="B202" s="2" t="s">
        <v>604</v>
      </c>
      <c r="C202" s="2" t="s">
        <v>166</v>
      </c>
      <c r="D202" s="112" t="s">
        <v>31</v>
      </c>
      <c r="E202" s="2" t="s">
        <v>6</v>
      </c>
      <c r="F202" s="2" t="s">
        <v>603</v>
      </c>
      <c r="G202" s="98">
        <v>43739</v>
      </c>
      <c r="H202" s="72" t="s">
        <v>0</v>
      </c>
      <c r="I202" s="2" t="s">
        <v>285</v>
      </c>
      <c r="J202" s="2" t="s">
        <v>284</v>
      </c>
      <c r="K202" s="123">
        <f>+COUNTIF($N202,"&lt;=21")+COUNTIF($AA202,"&lt;=9")+COUNTIF($AJ202,"&lt;=16")+COUNTIF($AN202,"&gt;=22")+COUNTIF($AP202,"&gt;=17")+COUNTIF($AQ202,"&lt;=14")+COUNTIF($AR202,"&gt;=19")+COUNTIF($BK202,"&lt;=15")+COUNTIF($BO202,"&gt;=16")+COUNTIF($BX202,"&lt;=10")</f>
        <v>6</v>
      </c>
      <c r="L202" s="124">
        <f>65-(+DU202+DV202+DW202+DX202+DY202+DZ202)</f>
        <v>12</v>
      </c>
      <c r="M202" s="113">
        <v>13</v>
      </c>
      <c r="N202" s="113">
        <v>24</v>
      </c>
      <c r="O202" s="113">
        <v>14</v>
      </c>
      <c r="P202" s="113">
        <v>11</v>
      </c>
      <c r="Q202" s="114">
        <v>11</v>
      </c>
      <c r="R202" s="114">
        <v>14</v>
      </c>
      <c r="S202" s="113">
        <v>12</v>
      </c>
      <c r="T202" s="113">
        <v>12</v>
      </c>
      <c r="U202" s="113">
        <v>11</v>
      </c>
      <c r="V202" s="113">
        <v>13</v>
      </c>
      <c r="W202" s="113">
        <v>13</v>
      </c>
      <c r="X202" s="113">
        <v>16</v>
      </c>
      <c r="Y202" s="113">
        <v>19</v>
      </c>
      <c r="Z202" s="114">
        <v>9</v>
      </c>
      <c r="AA202" s="114">
        <v>9</v>
      </c>
      <c r="AB202" s="113">
        <v>11</v>
      </c>
      <c r="AC202" s="113">
        <v>11</v>
      </c>
      <c r="AD202" s="113">
        <v>25</v>
      </c>
      <c r="AE202" s="113">
        <v>15</v>
      </c>
      <c r="AF202" s="113">
        <v>19</v>
      </c>
      <c r="AG202" s="113">
        <v>29</v>
      </c>
      <c r="AH202" s="114">
        <v>15</v>
      </c>
      <c r="AI202" s="114">
        <v>16</v>
      </c>
      <c r="AJ202" s="114">
        <v>16</v>
      </c>
      <c r="AK202" s="114">
        <v>16</v>
      </c>
      <c r="AL202" s="113">
        <v>11</v>
      </c>
      <c r="AM202" s="113">
        <v>11</v>
      </c>
      <c r="AN202" s="114">
        <v>19</v>
      </c>
      <c r="AO202" s="114">
        <v>23</v>
      </c>
      <c r="AP202" s="113">
        <v>17</v>
      </c>
      <c r="AQ202" s="113">
        <v>14</v>
      </c>
      <c r="AR202" s="113">
        <v>16</v>
      </c>
      <c r="AS202" s="113">
        <v>17</v>
      </c>
      <c r="AT202" s="114">
        <v>36</v>
      </c>
      <c r="AU202" s="114">
        <v>38</v>
      </c>
      <c r="AV202" s="113">
        <v>12</v>
      </c>
      <c r="AW202" s="113">
        <v>12</v>
      </c>
      <c r="AX202" s="113">
        <v>11</v>
      </c>
      <c r="AY202" s="113">
        <v>9</v>
      </c>
      <c r="AZ202" s="114">
        <v>16</v>
      </c>
      <c r="BA202" s="114">
        <v>16</v>
      </c>
      <c r="BB202" s="113">
        <v>8</v>
      </c>
      <c r="BC202" s="113">
        <v>10</v>
      </c>
      <c r="BD202" s="113">
        <v>10</v>
      </c>
      <c r="BE202" s="113">
        <v>8</v>
      </c>
      <c r="BF202" s="113">
        <v>10</v>
      </c>
      <c r="BG202" s="113">
        <v>10</v>
      </c>
      <c r="BH202" s="113">
        <v>12</v>
      </c>
      <c r="BI202" s="114">
        <v>23</v>
      </c>
      <c r="BJ202" s="114">
        <v>23</v>
      </c>
      <c r="BK202" s="113">
        <v>15</v>
      </c>
      <c r="BL202" s="113">
        <v>10</v>
      </c>
      <c r="BM202" s="113">
        <v>12</v>
      </c>
      <c r="BN202" s="113">
        <v>12</v>
      </c>
      <c r="BO202" s="113">
        <v>16</v>
      </c>
      <c r="BP202" s="113">
        <v>8</v>
      </c>
      <c r="BQ202" s="113">
        <v>12</v>
      </c>
      <c r="BR202" s="113">
        <v>22</v>
      </c>
      <c r="BS202" s="113">
        <v>21</v>
      </c>
      <c r="BT202" s="113">
        <v>13</v>
      </c>
      <c r="BU202" s="113">
        <v>12</v>
      </c>
      <c r="BV202" s="113">
        <v>11</v>
      </c>
      <c r="BW202" s="113">
        <v>13</v>
      </c>
      <c r="BX202" s="113">
        <v>11</v>
      </c>
      <c r="BY202" s="113">
        <v>11</v>
      </c>
      <c r="BZ202" s="113">
        <v>14</v>
      </c>
      <c r="CA202" s="113">
        <v>12</v>
      </c>
      <c r="CB202" s="71">
        <v>34</v>
      </c>
      <c r="CC202" s="71">
        <v>15</v>
      </c>
      <c r="CD202" s="71">
        <v>9</v>
      </c>
      <c r="CE202" s="71">
        <v>16</v>
      </c>
      <c r="CF202" s="71">
        <v>12</v>
      </c>
      <c r="CG202" s="71">
        <v>27</v>
      </c>
      <c r="CH202" s="71">
        <v>26</v>
      </c>
      <c r="CI202" s="71">
        <v>19</v>
      </c>
      <c r="CJ202" s="71">
        <v>12</v>
      </c>
      <c r="CK202" s="71">
        <v>11</v>
      </c>
      <c r="CL202" s="71">
        <v>13</v>
      </c>
      <c r="CM202" s="71">
        <v>12</v>
      </c>
      <c r="CN202" s="71">
        <v>10</v>
      </c>
      <c r="CO202" s="71">
        <v>9</v>
      </c>
      <c r="CP202" s="71">
        <v>11</v>
      </c>
      <c r="CQ202" s="71">
        <v>12</v>
      </c>
      <c r="CR202" s="71">
        <v>10</v>
      </c>
      <c r="CS202" s="71">
        <v>11</v>
      </c>
      <c r="CT202" s="71">
        <v>11</v>
      </c>
      <c r="CU202" s="71">
        <v>30</v>
      </c>
      <c r="CV202" s="71">
        <v>12</v>
      </c>
      <c r="CW202" s="71">
        <v>14</v>
      </c>
      <c r="CX202" s="71">
        <v>24</v>
      </c>
      <c r="CY202" s="71">
        <v>13</v>
      </c>
      <c r="CZ202" s="71">
        <v>10</v>
      </c>
      <c r="DA202" s="71">
        <v>10</v>
      </c>
      <c r="DB202" s="71">
        <v>20</v>
      </c>
      <c r="DC202" s="71">
        <v>15</v>
      </c>
      <c r="DD202" s="71">
        <v>19</v>
      </c>
      <c r="DE202" s="71">
        <v>14</v>
      </c>
      <c r="DF202" s="71">
        <v>23</v>
      </c>
      <c r="DG202" s="71">
        <v>16</v>
      </c>
      <c r="DH202" s="71">
        <v>12</v>
      </c>
      <c r="DI202" s="71">
        <v>15</v>
      </c>
      <c r="DJ202" s="71">
        <v>24</v>
      </c>
      <c r="DK202" s="71">
        <v>12</v>
      </c>
      <c r="DL202" s="71">
        <v>23</v>
      </c>
      <c r="DM202" s="71">
        <v>18</v>
      </c>
      <c r="DN202" s="71">
        <v>8</v>
      </c>
      <c r="DO202" s="71">
        <v>14</v>
      </c>
      <c r="DP202" s="71">
        <v>17</v>
      </c>
      <c r="DQ202" s="71">
        <v>9</v>
      </c>
      <c r="DR202" s="71">
        <v>12</v>
      </c>
      <c r="DS202" s="71">
        <v>11</v>
      </c>
      <c r="DT202" s="143">
        <f>(2.71828^(-492.8857+59.0795*K202+7.224*L202))/(1+(2.71828^(-492.8857+59.0795*K202+7.224*L202)))</f>
        <v>3.4514413587232366E-23</v>
      </c>
      <c r="DU202" s="40">
        <f>COUNTIF($M202,"=13")+COUNTIF($N202,"=21")+COUNTIF($O202,"=14")+COUNTIF($P202,"=11")+COUNTIF($Q202,"=11")+COUNTIF($R202,"=14")+COUNTIF($S202,"=12")+COUNTIF($T202,"=12")+COUNTIF($U202,"=12")+COUNTIF($V202,"=13")+COUNTIF($W202,"=13")+COUNTIF($X202,"=16")</f>
        <v>10</v>
      </c>
      <c r="DV202" s="40">
        <f>COUNTIF($Y202,"=17")+COUNTIF($Z202,"=9")+COUNTIF($AA202,"=9")+COUNTIF($AB202,"=11")+COUNTIF($AC202,"=11")+COUNTIF($AD202,"=25")+COUNTIF($AE202,"=15")+COUNTIF($AF202,"=19")+COUNTIF($AG202,"=30")+COUNTIF($AH202,"=15")+COUNTIF($AI202,"=15")+COUNTIF($AJ202,"=16")+COUNTIF($AK202,"=17")</f>
        <v>9</v>
      </c>
      <c r="DW202" s="40">
        <f>COUNTIF($AL202,"=11")+COUNTIF($AM202,"=11")+COUNTIF($AN202,"=22")+COUNTIF($AO202,"=23")+COUNTIF($AP202,"=17")+COUNTIF($AQ202,"=14")+COUNTIF($AR202,"=19")+COUNTIF($AS202,"=17")+COUNTIF($AV202,"=12")+COUNTIF($AW202,"=12")</f>
        <v>8</v>
      </c>
      <c r="DX202" s="40">
        <f>COUNTIF($AX202,"=11")+COUNTIF($AY202,"=9")+COUNTIF($AZ202,"=15")+COUNTIF($BA202,"=16")+COUNTIF($BB202,"=8")+COUNTIF($BC202,"=10")+COUNTIF($BD202,"=10")+COUNTIF($BE202,"=8")+COUNTIF($BF202,"=10")+COUNTIF($BG202,"=10")</f>
        <v>9</v>
      </c>
      <c r="DY202" s="40">
        <f>COUNTIF($BH202,"=12")+COUNTIF($BI202,"=23")+COUNTIF($BJ202,"=23")+COUNTIF($BK202,"=15")+COUNTIF($BL202,"=10")+COUNTIF($BM202,"=12")+COUNTIF($BN202,"=12")+COUNTIF($BO202,"=16")+COUNTIF($BP202,"=8")+COUNTIF($BQ202,"=12")+COUNTIF($BR202,"=22")+COUNTIF($BS202,"=20")+COUNTIF($BT202,"=13")</f>
        <v>12</v>
      </c>
      <c r="DZ202" s="40">
        <f>COUNTIF($BU202,"=12")+COUNTIF($BV202,"=11")+COUNTIF($BW202,"=13")+COUNTIF($BX202,"=10")+COUNTIF($BY202,"=11")+COUNTIF($BZ202,"=12")+COUNTIF($CA202,"=12")</f>
        <v>5</v>
      </c>
      <c r="EA202" s="2" t="s">
        <v>604</v>
      </c>
      <c r="EB202" s="2" t="s">
        <v>605</v>
      </c>
    </row>
    <row r="203" spans="1:133" s="51" customFormat="1" x14ac:dyDescent="0.25">
      <c r="A203" s="72">
        <v>164726</v>
      </c>
      <c r="B203" s="2" t="s">
        <v>109</v>
      </c>
      <c r="C203" s="72" t="s">
        <v>166</v>
      </c>
      <c r="D203" s="112" t="s">
        <v>31</v>
      </c>
      <c r="E203" s="72" t="s">
        <v>12</v>
      </c>
      <c r="F203" s="72" t="s">
        <v>43</v>
      </c>
      <c r="G203" s="98">
        <v>43739</v>
      </c>
      <c r="H203" s="72" t="s">
        <v>0</v>
      </c>
      <c r="I203" s="20" t="s">
        <v>286</v>
      </c>
      <c r="J203" s="20" t="s">
        <v>284</v>
      </c>
      <c r="K203" s="123">
        <f>+COUNTIF($N203,"&lt;=21")+COUNTIF($AA203,"&lt;=9")+COUNTIF($AJ203,"&lt;=16")+COUNTIF($AN203,"&gt;=22")+COUNTIF($AP203,"&gt;=17")+COUNTIF($AQ203,"&lt;=14")+COUNTIF($AR203,"&gt;=19")+COUNTIF($BK203,"&lt;=15")+COUNTIF($BO203,"&gt;=16")+COUNTIF($BX203,"&lt;=10")</f>
        <v>6</v>
      </c>
      <c r="L203" s="124">
        <f>65-(+DU203+DV203+DW203+DX203+DY203+DZ203)</f>
        <v>13</v>
      </c>
      <c r="M203" s="113">
        <v>13</v>
      </c>
      <c r="N203" s="113">
        <v>23</v>
      </c>
      <c r="O203" s="113">
        <v>14</v>
      </c>
      <c r="P203" s="113">
        <v>10</v>
      </c>
      <c r="Q203" s="114">
        <v>11</v>
      </c>
      <c r="R203" s="114">
        <v>11</v>
      </c>
      <c r="S203" s="113">
        <v>12</v>
      </c>
      <c r="T203" s="113">
        <v>12</v>
      </c>
      <c r="U203" s="113">
        <v>12</v>
      </c>
      <c r="V203" s="113">
        <v>13</v>
      </c>
      <c r="W203" s="113">
        <v>13</v>
      </c>
      <c r="X203" s="113">
        <v>16</v>
      </c>
      <c r="Y203" s="113">
        <v>16</v>
      </c>
      <c r="Z203" s="114">
        <v>9</v>
      </c>
      <c r="AA203" s="114">
        <v>9</v>
      </c>
      <c r="AB203" s="113">
        <v>11</v>
      </c>
      <c r="AC203" s="113">
        <v>11</v>
      </c>
      <c r="AD203" s="113">
        <v>25</v>
      </c>
      <c r="AE203" s="113">
        <v>15</v>
      </c>
      <c r="AF203" s="113">
        <v>19</v>
      </c>
      <c r="AG203" s="113">
        <v>29</v>
      </c>
      <c r="AH203" s="114">
        <v>15</v>
      </c>
      <c r="AI203" s="114">
        <v>15</v>
      </c>
      <c r="AJ203" s="114">
        <v>15</v>
      </c>
      <c r="AK203" s="114">
        <v>17</v>
      </c>
      <c r="AL203" s="113">
        <v>11</v>
      </c>
      <c r="AM203" s="113">
        <v>11</v>
      </c>
      <c r="AN203" s="114">
        <v>19</v>
      </c>
      <c r="AO203" s="114">
        <v>23</v>
      </c>
      <c r="AP203" s="113">
        <v>17</v>
      </c>
      <c r="AQ203" s="113">
        <v>13</v>
      </c>
      <c r="AR203" s="113">
        <v>18</v>
      </c>
      <c r="AS203" s="113">
        <v>18</v>
      </c>
      <c r="AT203" s="114">
        <v>37</v>
      </c>
      <c r="AU203" s="114">
        <v>39</v>
      </c>
      <c r="AV203" s="113">
        <v>12</v>
      </c>
      <c r="AW203" s="113">
        <v>12</v>
      </c>
      <c r="AX203" s="113">
        <v>11</v>
      </c>
      <c r="AY203" s="113">
        <v>9</v>
      </c>
      <c r="AZ203" s="114">
        <v>15</v>
      </c>
      <c r="BA203" s="114">
        <v>16</v>
      </c>
      <c r="BB203" s="113">
        <v>8</v>
      </c>
      <c r="BC203" s="113">
        <v>10</v>
      </c>
      <c r="BD203" s="113">
        <v>10</v>
      </c>
      <c r="BE203" s="113">
        <v>8</v>
      </c>
      <c r="BF203" s="113">
        <v>10</v>
      </c>
      <c r="BG203" s="113">
        <v>10</v>
      </c>
      <c r="BH203" s="113">
        <v>12</v>
      </c>
      <c r="BI203" s="114">
        <v>21</v>
      </c>
      <c r="BJ203" s="114">
        <v>23</v>
      </c>
      <c r="BK203" s="113">
        <v>15</v>
      </c>
      <c r="BL203" s="113">
        <v>10</v>
      </c>
      <c r="BM203" s="113">
        <v>12</v>
      </c>
      <c r="BN203" s="113">
        <v>12</v>
      </c>
      <c r="BO203" s="113">
        <v>16</v>
      </c>
      <c r="BP203" s="113">
        <v>8</v>
      </c>
      <c r="BQ203" s="113">
        <v>12</v>
      </c>
      <c r="BR203" s="113">
        <v>22</v>
      </c>
      <c r="BS203" s="113">
        <v>20</v>
      </c>
      <c r="BT203" s="113">
        <v>13</v>
      </c>
      <c r="BU203" s="113">
        <v>12</v>
      </c>
      <c r="BV203" s="113">
        <v>11</v>
      </c>
      <c r="BW203" s="113">
        <v>13</v>
      </c>
      <c r="BX203" s="113">
        <v>11</v>
      </c>
      <c r="BY203" s="113">
        <v>11</v>
      </c>
      <c r="BZ203" s="113">
        <v>13</v>
      </c>
      <c r="CA203" s="113">
        <v>12</v>
      </c>
      <c r="CB203" s="71" t="s">
        <v>0</v>
      </c>
      <c r="CC203" s="71" t="s">
        <v>0</v>
      </c>
      <c r="CD203" s="71" t="s">
        <v>0</v>
      </c>
      <c r="CE203" s="71" t="s">
        <v>0</v>
      </c>
      <c r="CF203" s="71" t="s">
        <v>0</v>
      </c>
      <c r="CG203" s="71" t="s">
        <v>0</v>
      </c>
      <c r="CH203" s="71" t="s">
        <v>0</v>
      </c>
      <c r="CI203" s="71" t="s">
        <v>0</v>
      </c>
      <c r="CJ203" s="71" t="s">
        <v>0</v>
      </c>
      <c r="CK203" s="71" t="s">
        <v>0</v>
      </c>
      <c r="CL203" s="71" t="s">
        <v>0</v>
      </c>
      <c r="CM203" s="71" t="s">
        <v>0</v>
      </c>
      <c r="CN203" s="71" t="s">
        <v>0</v>
      </c>
      <c r="CO203" s="71" t="s">
        <v>0</v>
      </c>
      <c r="CP203" s="71" t="s">
        <v>0</v>
      </c>
      <c r="CQ203" s="71" t="s">
        <v>0</v>
      </c>
      <c r="CR203" s="71" t="s">
        <v>0</v>
      </c>
      <c r="CS203" s="71" t="s">
        <v>0</v>
      </c>
      <c r="CT203" s="71" t="s">
        <v>0</v>
      </c>
      <c r="CU203" s="71" t="s">
        <v>0</v>
      </c>
      <c r="CV203" s="71" t="s">
        <v>0</v>
      </c>
      <c r="CW203" s="71" t="s">
        <v>0</v>
      </c>
      <c r="CX203" s="71" t="s">
        <v>0</v>
      </c>
      <c r="CY203" s="71" t="s">
        <v>0</v>
      </c>
      <c r="CZ203" s="71" t="s">
        <v>0</v>
      </c>
      <c r="DA203" s="71" t="s">
        <v>0</v>
      </c>
      <c r="DB203" s="71" t="s">
        <v>0</v>
      </c>
      <c r="DC203" s="71" t="s">
        <v>0</v>
      </c>
      <c r="DD203" s="71" t="s">
        <v>0</v>
      </c>
      <c r="DE203" s="71" t="s">
        <v>0</v>
      </c>
      <c r="DF203" s="71" t="s">
        <v>0</v>
      </c>
      <c r="DG203" s="71" t="s">
        <v>0</v>
      </c>
      <c r="DH203" s="71" t="s">
        <v>0</v>
      </c>
      <c r="DI203" s="71" t="s">
        <v>0</v>
      </c>
      <c r="DJ203" s="71" t="s">
        <v>0</v>
      </c>
      <c r="DK203" s="71" t="s">
        <v>0</v>
      </c>
      <c r="DL203" s="71" t="s">
        <v>0</v>
      </c>
      <c r="DM203" s="71" t="s">
        <v>0</v>
      </c>
      <c r="DN203" s="71" t="s">
        <v>0</v>
      </c>
      <c r="DO203" s="71" t="s">
        <v>0</v>
      </c>
      <c r="DP203" s="71" t="s">
        <v>0</v>
      </c>
      <c r="DQ203" s="71" t="s">
        <v>0</v>
      </c>
      <c r="DR203" s="71" t="s">
        <v>0</v>
      </c>
      <c r="DS203" s="71" t="s">
        <v>0</v>
      </c>
      <c r="DT203" s="143">
        <f>(2.71828^(-492.8857+59.0795*K203+7.224*L203))/(1+(2.71828^(-492.8857+59.0795*K203+7.224*L203)))</f>
        <v>4.735237059301307E-20</v>
      </c>
      <c r="DU203" s="40">
        <f>COUNTIF($M203,"=13")+COUNTIF($N203,"=21")+COUNTIF($O203,"=14")+COUNTIF($P203,"=11")+COUNTIF($Q203,"=11")+COUNTIF($R203,"=14")+COUNTIF($S203,"=12")+COUNTIF($T203,"=12")+COUNTIF($U203,"=12")+COUNTIF($V203,"=13")+COUNTIF($W203,"=13")+COUNTIF($X203,"=16")</f>
        <v>9</v>
      </c>
      <c r="DV203" s="40">
        <f>COUNTIF($Y203,"=17")+COUNTIF($Z203,"=9")+COUNTIF($AA203,"=9")+COUNTIF($AB203,"=11")+COUNTIF($AC203,"=11")+COUNTIF($AD203,"=25")+COUNTIF($AE203,"=15")+COUNTIF($AF203,"=19")+COUNTIF($AG203,"=30")+COUNTIF($AH203,"=15")+COUNTIF($AI203,"=15")+COUNTIF($AJ203,"=16")+COUNTIF($AK203,"=17")</f>
        <v>10</v>
      </c>
      <c r="DW203" s="40">
        <f>COUNTIF($AL203,"=11")+COUNTIF($AM203,"=11")+COUNTIF($AN203,"=22")+COUNTIF($AO203,"=23")+COUNTIF($AP203,"=17")+COUNTIF($AQ203,"=14")+COUNTIF($AR203,"=19")+COUNTIF($AS203,"=17")+COUNTIF($AV203,"=12")+COUNTIF($AW203,"=12")</f>
        <v>6</v>
      </c>
      <c r="DX203" s="40">
        <f>COUNTIF($AX203,"=11")+COUNTIF($AY203,"=9")+COUNTIF($AZ203,"=15")+COUNTIF($BA203,"=16")+COUNTIF($BB203,"=8")+COUNTIF($BC203,"=10")+COUNTIF($BD203,"=10")+COUNTIF($BE203,"=8")+COUNTIF($BF203,"=10")+COUNTIF($BG203,"=10")</f>
        <v>10</v>
      </c>
      <c r="DY203" s="40">
        <f>COUNTIF($BH203,"=12")+COUNTIF($BI203,"=23")+COUNTIF($BJ203,"=23")+COUNTIF($BK203,"=15")+COUNTIF($BL203,"=10")+COUNTIF($BM203,"=12")+COUNTIF($BN203,"=12")+COUNTIF($BO203,"=16")+COUNTIF($BP203,"=8")+COUNTIF($BQ203,"=12")+COUNTIF($BR203,"=22")+COUNTIF($BS203,"=20")+COUNTIF($BT203,"=13")</f>
        <v>12</v>
      </c>
      <c r="DZ203" s="40">
        <f>COUNTIF($BU203,"=12")+COUNTIF($BV203,"=11")+COUNTIF($BW203,"=13")+COUNTIF($BX203,"=10")+COUNTIF($BY203,"=11")+COUNTIF($BZ203,"=12")+COUNTIF($CA203,"=12")</f>
        <v>5</v>
      </c>
      <c r="EA203" s="72" t="s">
        <v>626</v>
      </c>
      <c r="EB203" s="72" t="s">
        <v>627</v>
      </c>
    </row>
    <row r="204" spans="1:133" s="51" customFormat="1" x14ac:dyDescent="0.25">
      <c r="A204" s="20">
        <v>221734</v>
      </c>
      <c r="B204" s="18" t="s">
        <v>130</v>
      </c>
      <c r="C204" s="2" t="s">
        <v>166</v>
      </c>
      <c r="D204" s="112" t="s">
        <v>31</v>
      </c>
      <c r="E204" s="2" t="s">
        <v>5</v>
      </c>
      <c r="F204" s="2" t="s">
        <v>130</v>
      </c>
      <c r="G204" s="98">
        <v>43739</v>
      </c>
      <c r="H204" s="72" t="s">
        <v>0</v>
      </c>
      <c r="I204" s="2" t="s">
        <v>285</v>
      </c>
      <c r="J204" s="2" t="s">
        <v>284</v>
      </c>
      <c r="K204" s="123">
        <f>+COUNTIF($N204,"&lt;=21")+COUNTIF($AA204,"&lt;=9")+COUNTIF($AJ204,"&lt;=16")+COUNTIF($AN204,"&gt;=22")+COUNTIF($AP204,"&gt;=17")+COUNTIF($AQ204,"&lt;=14")+COUNTIF($AR204,"&gt;=19")+COUNTIF($BK204,"&lt;=15")+COUNTIF($BO204,"&gt;=16")+COUNTIF($BX204,"&lt;=10")</f>
        <v>6</v>
      </c>
      <c r="L204" s="124">
        <f>65-(+DU204+DV204+DW204+DX204+DY204+DZ204)</f>
        <v>13</v>
      </c>
      <c r="M204" s="113">
        <v>13</v>
      </c>
      <c r="N204" s="113">
        <v>24</v>
      </c>
      <c r="O204" s="113">
        <v>14</v>
      </c>
      <c r="P204" s="113">
        <v>11</v>
      </c>
      <c r="Q204" s="114">
        <v>11</v>
      </c>
      <c r="R204" s="114">
        <v>15</v>
      </c>
      <c r="S204" s="113">
        <v>12</v>
      </c>
      <c r="T204" s="113">
        <v>12</v>
      </c>
      <c r="U204" s="113">
        <v>11</v>
      </c>
      <c r="V204" s="113">
        <v>13</v>
      </c>
      <c r="W204" s="113">
        <v>13</v>
      </c>
      <c r="X204" s="113">
        <v>16</v>
      </c>
      <c r="Y204" s="113">
        <v>17</v>
      </c>
      <c r="Z204" s="114">
        <v>9</v>
      </c>
      <c r="AA204" s="114">
        <v>9</v>
      </c>
      <c r="AB204" s="113">
        <v>11</v>
      </c>
      <c r="AC204" s="113">
        <v>11</v>
      </c>
      <c r="AD204" s="113">
        <v>25</v>
      </c>
      <c r="AE204" s="113">
        <v>15</v>
      </c>
      <c r="AF204" s="113">
        <v>19</v>
      </c>
      <c r="AG204" s="113">
        <v>29</v>
      </c>
      <c r="AH204" s="114">
        <v>15</v>
      </c>
      <c r="AI204" s="114">
        <v>15</v>
      </c>
      <c r="AJ204" s="114">
        <v>15</v>
      </c>
      <c r="AK204" s="114">
        <v>17</v>
      </c>
      <c r="AL204" s="113">
        <v>11</v>
      </c>
      <c r="AM204" s="113">
        <v>10</v>
      </c>
      <c r="AN204" s="114">
        <v>23</v>
      </c>
      <c r="AO204" s="114">
        <v>23</v>
      </c>
      <c r="AP204" s="113">
        <v>17</v>
      </c>
      <c r="AQ204" s="113">
        <v>15</v>
      </c>
      <c r="AR204" s="113">
        <v>20</v>
      </c>
      <c r="AS204" s="113">
        <v>17</v>
      </c>
      <c r="AT204" s="114">
        <v>40</v>
      </c>
      <c r="AU204" s="114">
        <v>40</v>
      </c>
      <c r="AV204" s="113">
        <v>12</v>
      </c>
      <c r="AW204" s="113">
        <v>13</v>
      </c>
      <c r="AX204" s="113">
        <v>11</v>
      </c>
      <c r="AY204" s="113">
        <v>9</v>
      </c>
      <c r="AZ204" s="114">
        <v>15</v>
      </c>
      <c r="BA204" s="114">
        <v>16</v>
      </c>
      <c r="BB204" s="113">
        <v>8</v>
      </c>
      <c r="BC204" s="113">
        <v>10</v>
      </c>
      <c r="BD204" s="113">
        <v>10</v>
      </c>
      <c r="BE204" s="113">
        <v>8</v>
      </c>
      <c r="BF204" s="113">
        <v>10</v>
      </c>
      <c r="BG204" s="113">
        <v>10</v>
      </c>
      <c r="BH204" s="113">
        <v>12</v>
      </c>
      <c r="BI204" s="114">
        <v>23</v>
      </c>
      <c r="BJ204" s="114">
        <v>23</v>
      </c>
      <c r="BK204" s="113">
        <v>16</v>
      </c>
      <c r="BL204" s="113">
        <v>10</v>
      </c>
      <c r="BM204" s="113">
        <v>13</v>
      </c>
      <c r="BN204" s="113">
        <v>12</v>
      </c>
      <c r="BO204" s="113">
        <v>16</v>
      </c>
      <c r="BP204" s="113">
        <v>8</v>
      </c>
      <c r="BQ204" s="113">
        <v>12</v>
      </c>
      <c r="BR204" s="113">
        <v>22</v>
      </c>
      <c r="BS204" s="113">
        <v>20</v>
      </c>
      <c r="BT204" s="113">
        <v>13</v>
      </c>
      <c r="BU204" s="113">
        <v>12</v>
      </c>
      <c r="BV204" s="113">
        <v>11</v>
      </c>
      <c r="BW204" s="113">
        <v>13</v>
      </c>
      <c r="BX204" s="113">
        <v>11</v>
      </c>
      <c r="BY204" s="113">
        <v>11</v>
      </c>
      <c r="BZ204" s="113">
        <v>12</v>
      </c>
      <c r="CA204" s="113">
        <v>12</v>
      </c>
      <c r="CB204" s="71">
        <v>33</v>
      </c>
      <c r="CC204" s="71">
        <v>15</v>
      </c>
      <c r="CD204" s="71">
        <v>9</v>
      </c>
      <c r="CE204" s="71">
        <v>16</v>
      </c>
      <c r="CF204" s="71">
        <v>11</v>
      </c>
      <c r="CG204" s="71">
        <v>25</v>
      </c>
      <c r="CH204" s="71">
        <v>26</v>
      </c>
      <c r="CI204" s="71">
        <v>19</v>
      </c>
      <c r="CJ204" s="71">
        <v>12</v>
      </c>
      <c r="CK204" s="71">
        <v>11</v>
      </c>
      <c r="CL204" s="71">
        <v>13</v>
      </c>
      <c r="CM204" s="71">
        <v>12</v>
      </c>
      <c r="CN204" s="71">
        <v>11</v>
      </c>
      <c r="CO204" s="71">
        <v>9</v>
      </c>
      <c r="CP204" s="71">
        <v>14</v>
      </c>
      <c r="CQ204" s="71">
        <v>12</v>
      </c>
      <c r="CR204" s="71">
        <v>10</v>
      </c>
      <c r="CS204" s="71">
        <v>11</v>
      </c>
      <c r="CT204" s="71">
        <v>11</v>
      </c>
      <c r="CU204" s="71">
        <v>30</v>
      </c>
      <c r="CV204" s="71">
        <v>13</v>
      </c>
      <c r="CW204" s="71">
        <v>13</v>
      </c>
      <c r="CX204" s="71">
        <v>24</v>
      </c>
      <c r="CY204" s="71">
        <v>15</v>
      </c>
      <c r="CZ204" s="71">
        <v>11</v>
      </c>
      <c r="DA204" s="71">
        <v>10</v>
      </c>
      <c r="DB204" s="71">
        <v>19</v>
      </c>
      <c r="DC204" s="71">
        <v>15</v>
      </c>
      <c r="DD204" s="71">
        <v>19</v>
      </c>
      <c r="DE204" s="71">
        <v>13</v>
      </c>
      <c r="DF204" s="71">
        <v>23</v>
      </c>
      <c r="DG204" s="71">
        <v>17</v>
      </c>
      <c r="DH204" s="71">
        <v>12</v>
      </c>
      <c r="DI204" s="71">
        <v>15</v>
      </c>
      <c r="DJ204" s="71">
        <v>25</v>
      </c>
      <c r="DK204" s="71">
        <v>12</v>
      </c>
      <c r="DL204" s="71">
        <v>23</v>
      </c>
      <c r="DM204" s="71">
        <v>18</v>
      </c>
      <c r="DN204" s="71">
        <v>10</v>
      </c>
      <c r="DO204" s="71">
        <v>14</v>
      </c>
      <c r="DP204" s="71">
        <v>17</v>
      </c>
      <c r="DQ204" s="71">
        <v>9</v>
      </c>
      <c r="DR204" s="71">
        <v>12</v>
      </c>
      <c r="DS204" s="71">
        <v>11</v>
      </c>
      <c r="DT204" s="143">
        <f>(2.71828^(-492.8857+59.0795*K204+7.224*L204))/(1+(2.71828^(-492.8857+59.0795*K204+7.224*L204)))</f>
        <v>4.735237059301307E-20</v>
      </c>
      <c r="DU204" s="40">
        <f>COUNTIF($M204,"=13")+COUNTIF($N204,"=21")+COUNTIF($O204,"=14")+COUNTIF($P204,"=11")+COUNTIF($Q204,"=11")+COUNTIF($R204,"=14")+COUNTIF($S204,"=12")+COUNTIF($T204,"=12")+COUNTIF($U204,"=12")+COUNTIF($V204,"=13")+COUNTIF($W204,"=13")+COUNTIF($X204,"=16")</f>
        <v>9</v>
      </c>
      <c r="DV204" s="40">
        <f>COUNTIF($Y204,"=17")+COUNTIF($Z204,"=9")+COUNTIF($AA204,"=9")+COUNTIF($AB204,"=11")+COUNTIF($AC204,"=11")+COUNTIF($AD204,"=25")+COUNTIF($AE204,"=15")+COUNTIF($AF204,"=19")+COUNTIF($AG204,"=30")+COUNTIF($AH204,"=15")+COUNTIF($AI204,"=15")+COUNTIF($AJ204,"=16")+COUNTIF($AK204,"=17")</f>
        <v>11</v>
      </c>
      <c r="DW204" s="40">
        <f>COUNTIF($AL204,"=11")+COUNTIF($AM204,"=11")+COUNTIF($AN204,"=22")+COUNTIF($AO204,"=23")+COUNTIF($AP204,"=17")+COUNTIF($AQ204,"=14")+COUNTIF($AR204,"=19")+COUNTIF($AS204,"=17")+COUNTIF($AV204,"=12")+COUNTIF($AW204,"=12")</f>
        <v>5</v>
      </c>
      <c r="DX204" s="40">
        <f>COUNTIF($AX204,"=11")+COUNTIF($AY204,"=9")+COUNTIF($AZ204,"=15")+COUNTIF($BA204,"=16")+COUNTIF($BB204,"=8")+COUNTIF($BC204,"=10")+COUNTIF($BD204,"=10")+COUNTIF($BE204,"=8")+COUNTIF($BF204,"=10")+COUNTIF($BG204,"=10")</f>
        <v>10</v>
      </c>
      <c r="DY204" s="40">
        <f>COUNTIF($BH204,"=12")+COUNTIF($BI204,"=23")+COUNTIF($BJ204,"=23")+COUNTIF($BK204,"=15")+COUNTIF($BL204,"=10")+COUNTIF($BM204,"=12")+COUNTIF($BN204,"=12")+COUNTIF($BO204,"=16")+COUNTIF($BP204,"=8")+COUNTIF($BQ204,"=12")+COUNTIF($BR204,"=22")+COUNTIF($BS204,"=20")+COUNTIF($BT204,"=13")</f>
        <v>11</v>
      </c>
      <c r="DZ204" s="40">
        <f>COUNTIF($BU204,"=12")+COUNTIF($BV204,"=11")+COUNTIF($BW204,"=13")+COUNTIF($BX204,"=10")+COUNTIF($BY204,"=11")+COUNTIF($BZ204,"=12")+COUNTIF($CA204,"=12")</f>
        <v>6</v>
      </c>
      <c r="EA204" s="2" t="s">
        <v>0</v>
      </c>
      <c r="EB204" s="2" t="s">
        <v>629</v>
      </c>
    </row>
    <row r="205" spans="1:133" s="51" customFormat="1" x14ac:dyDescent="0.25">
      <c r="A205" s="20">
        <v>225971</v>
      </c>
      <c r="B205" s="52" t="s">
        <v>29</v>
      </c>
      <c r="C205" s="2" t="s">
        <v>166</v>
      </c>
      <c r="D205" s="112" t="s">
        <v>31</v>
      </c>
      <c r="E205" s="2" t="s">
        <v>111</v>
      </c>
      <c r="F205" s="20" t="s">
        <v>145</v>
      </c>
      <c r="G205" s="98">
        <v>43739</v>
      </c>
      <c r="H205" s="72" t="s">
        <v>0</v>
      </c>
      <c r="I205" s="20" t="s">
        <v>286</v>
      </c>
      <c r="J205" s="20" t="s">
        <v>284</v>
      </c>
      <c r="K205" s="123">
        <f>+COUNTIF($N205,"&lt;=21")+COUNTIF($AA205,"&lt;=9")+COUNTIF($AJ205,"&lt;=16")+COUNTIF($AN205,"&gt;=22")+COUNTIF($AP205,"&gt;=17")+COUNTIF($AQ205,"&lt;=14")+COUNTIF($AR205,"&gt;=19")+COUNTIF($BK205,"&lt;=15")+COUNTIF($BO205,"&gt;=16")+COUNTIF($BX205,"&lt;=10")</f>
        <v>6</v>
      </c>
      <c r="L205" s="124">
        <f>65-(+DU205+DV205+DW205+DX205+DY205+DZ205)</f>
        <v>13</v>
      </c>
      <c r="M205" s="54">
        <v>13</v>
      </c>
      <c r="N205" s="54">
        <v>23</v>
      </c>
      <c r="O205" s="54">
        <v>14</v>
      </c>
      <c r="P205" s="54">
        <v>11</v>
      </c>
      <c r="Q205" s="114">
        <v>11</v>
      </c>
      <c r="R205" s="114">
        <v>15</v>
      </c>
      <c r="S205" s="54">
        <v>12</v>
      </c>
      <c r="T205" s="54">
        <v>12</v>
      </c>
      <c r="U205" s="54">
        <v>13</v>
      </c>
      <c r="V205" s="54">
        <v>13</v>
      </c>
      <c r="W205" s="54">
        <v>13</v>
      </c>
      <c r="X205" s="54">
        <v>16</v>
      </c>
      <c r="Y205" s="54">
        <v>17</v>
      </c>
      <c r="Z205" s="114">
        <v>9</v>
      </c>
      <c r="AA205" s="114">
        <v>9</v>
      </c>
      <c r="AB205" s="54">
        <v>11</v>
      </c>
      <c r="AC205" s="54">
        <v>11</v>
      </c>
      <c r="AD205" s="54">
        <v>25</v>
      </c>
      <c r="AE205" s="54">
        <v>15</v>
      </c>
      <c r="AF205" s="54">
        <v>19</v>
      </c>
      <c r="AG205" s="54">
        <v>29</v>
      </c>
      <c r="AH205" s="114">
        <v>15</v>
      </c>
      <c r="AI205" s="114">
        <v>15</v>
      </c>
      <c r="AJ205" s="114">
        <v>15</v>
      </c>
      <c r="AK205" s="114">
        <v>17</v>
      </c>
      <c r="AL205" s="54">
        <v>11</v>
      </c>
      <c r="AM205" s="54">
        <v>11</v>
      </c>
      <c r="AN205" s="114">
        <v>23</v>
      </c>
      <c r="AO205" s="114">
        <v>23</v>
      </c>
      <c r="AP205" s="54">
        <v>17</v>
      </c>
      <c r="AQ205" s="54">
        <v>15</v>
      </c>
      <c r="AR205" s="54">
        <v>19</v>
      </c>
      <c r="AS205" s="54">
        <v>16</v>
      </c>
      <c r="AT205" s="114">
        <v>37</v>
      </c>
      <c r="AU205" s="114">
        <v>37</v>
      </c>
      <c r="AV205" s="54">
        <v>12</v>
      </c>
      <c r="AW205" s="54">
        <v>12</v>
      </c>
      <c r="AX205" s="54">
        <v>11</v>
      </c>
      <c r="AY205" s="54">
        <v>9</v>
      </c>
      <c r="AZ205" s="114">
        <v>15</v>
      </c>
      <c r="BA205" s="114">
        <v>16</v>
      </c>
      <c r="BB205" s="54">
        <v>8</v>
      </c>
      <c r="BC205" s="54">
        <v>11</v>
      </c>
      <c r="BD205" s="54">
        <v>10</v>
      </c>
      <c r="BE205" s="54">
        <v>8</v>
      </c>
      <c r="BF205" s="54">
        <v>10</v>
      </c>
      <c r="BG205" s="54">
        <v>10</v>
      </c>
      <c r="BH205" s="54">
        <v>12</v>
      </c>
      <c r="BI205" s="114">
        <v>23</v>
      </c>
      <c r="BJ205" s="114">
        <v>23</v>
      </c>
      <c r="BK205" s="54">
        <v>16</v>
      </c>
      <c r="BL205" s="54">
        <v>10</v>
      </c>
      <c r="BM205" s="54">
        <v>12</v>
      </c>
      <c r="BN205" s="54">
        <v>12</v>
      </c>
      <c r="BO205" s="54">
        <v>16</v>
      </c>
      <c r="BP205" s="54">
        <v>8</v>
      </c>
      <c r="BQ205" s="54">
        <v>12</v>
      </c>
      <c r="BR205" s="54">
        <v>21</v>
      </c>
      <c r="BS205" s="54">
        <v>20</v>
      </c>
      <c r="BT205" s="54">
        <v>12</v>
      </c>
      <c r="BU205" s="54">
        <v>12</v>
      </c>
      <c r="BV205" s="54">
        <v>11</v>
      </c>
      <c r="BW205" s="54">
        <v>13</v>
      </c>
      <c r="BX205" s="54">
        <v>11</v>
      </c>
      <c r="BY205" s="54">
        <v>11</v>
      </c>
      <c r="BZ205" s="54">
        <v>12</v>
      </c>
      <c r="CA205" s="54">
        <v>12</v>
      </c>
      <c r="CB205" s="71" t="s">
        <v>0</v>
      </c>
      <c r="CC205" s="71" t="s">
        <v>0</v>
      </c>
      <c r="CD205" s="71" t="s">
        <v>0</v>
      </c>
      <c r="CE205" s="71" t="s">
        <v>0</v>
      </c>
      <c r="CF205" s="71" t="s">
        <v>0</v>
      </c>
      <c r="CG205" s="71" t="s">
        <v>0</v>
      </c>
      <c r="CH205" s="71" t="s">
        <v>0</v>
      </c>
      <c r="CI205" s="71" t="s">
        <v>0</v>
      </c>
      <c r="CJ205" s="71" t="s">
        <v>0</v>
      </c>
      <c r="CK205" s="71" t="s">
        <v>0</v>
      </c>
      <c r="CL205" s="71" t="s">
        <v>0</v>
      </c>
      <c r="CM205" s="71" t="s">
        <v>0</v>
      </c>
      <c r="CN205" s="71" t="s">
        <v>0</v>
      </c>
      <c r="CO205" s="71" t="s">
        <v>0</v>
      </c>
      <c r="CP205" s="71" t="s">
        <v>0</v>
      </c>
      <c r="CQ205" s="71" t="s">
        <v>0</v>
      </c>
      <c r="CR205" s="71" t="s">
        <v>0</v>
      </c>
      <c r="CS205" s="71" t="s">
        <v>0</v>
      </c>
      <c r="CT205" s="71" t="s">
        <v>0</v>
      </c>
      <c r="CU205" s="71" t="s">
        <v>0</v>
      </c>
      <c r="CV205" s="71" t="s">
        <v>0</v>
      </c>
      <c r="CW205" s="71" t="s">
        <v>0</v>
      </c>
      <c r="CX205" s="71" t="s">
        <v>0</v>
      </c>
      <c r="CY205" s="71" t="s">
        <v>0</v>
      </c>
      <c r="CZ205" s="71" t="s">
        <v>0</v>
      </c>
      <c r="DA205" s="71" t="s">
        <v>0</v>
      </c>
      <c r="DB205" s="71" t="s">
        <v>0</v>
      </c>
      <c r="DC205" s="71" t="s">
        <v>0</v>
      </c>
      <c r="DD205" s="71" t="s">
        <v>0</v>
      </c>
      <c r="DE205" s="71" t="s">
        <v>0</v>
      </c>
      <c r="DF205" s="71" t="s">
        <v>0</v>
      </c>
      <c r="DG205" s="71" t="s">
        <v>0</v>
      </c>
      <c r="DH205" s="71" t="s">
        <v>0</v>
      </c>
      <c r="DI205" s="71" t="s">
        <v>0</v>
      </c>
      <c r="DJ205" s="71" t="s">
        <v>0</v>
      </c>
      <c r="DK205" s="71" t="s">
        <v>0</v>
      </c>
      <c r="DL205" s="71" t="s">
        <v>0</v>
      </c>
      <c r="DM205" s="71" t="s">
        <v>0</v>
      </c>
      <c r="DN205" s="71" t="s">
        <v>0</v>
      </c>
      <c r="DO205" s="71" t="s">
        <v>0</v>
      </c>
      <c r="DP205" s="71" t="s">
        <v>0</v>
      </c>
      <c r="DQ205" s="71" t="s">
        <v>0</v>
      </c>
      <c r="DR205" s="71" t="s">
        <v>0</v>
      </c>
      <c r="DS205" s="71" t="s">
        <v>0</v>
      </c>
      <c r="DT205" s="143">
        <f>(2.71828^(-492.8857+59.0795*K205+7.224*L205))/(1+(2.71828^(-492.8857+59.0795*K205+7.224*L205)))</f>
        <v>4.735237059301307E-20</v>
      </c>
      <c r="DU205" s="40">
        <f>COUNTIF($M205,"=13")+COUNTIF($N205,"=21")+COUNTIF($O205,"=14")+COUNTIF($P205,"=11")+COUNTIF($Q205,"=11")+COUNTIF($R205,"=14")+COUNTIF($S205,"=12")+COUNTIF($T205,"=12")+COUNTIF($U205,"=12")+COUNTIF($V205,"=13")+COUNTIF($W205,"=13")+COUNTIF($X205,"=16")</f>
        <v>9</v>
      </c>
      <c r="DV205" s="40">
        <f>COUNTIF($Y205,"=17")+COUNTIF($Z205,"=9")+COUNTIF($AA205,"=9")+COUNTIF($AB205,"=11")+COUNTIF($AC205,"=11")+COUNTIF($AD205,"=25")+COUNTIF($AE205,"=15")+COUNTIF($AF205,"=19")+COUNTIF($AG205,"=30")+COUNTIF($AH205,"=15")+COUNTIF($AI205,"=15")+COUNTIF($AJ205,"=16")+COUNTIF($AK205,"=17")</f>
        <v>11</v>
      </c>
      <c r="DW205" s="40">
        <f>COUNTIF($AL205,"=11")+COUNTIF($AM205,"=11")+COUNTIF($AN205,"=22")+COUNTIF($AO205,"=23")+COUNTIF($AP205,"=17")+COUNTIF($AQ205,"=14")+COUNTIF($AR205,"=19")+COUNTIF($AS205,"=17")+COUNTIF($AV205,"=12")+COUNTIF($AW205,"=12")</f>
        <v>7</v>
      </c>
      <c r="DX205" s="40">
        <f>COUNTIF($AX205,"=11")+COUNTIF($AY205,"=9")+COUNTIF($AZ205,"=15")+COUNTIF($BA205,"=16")+COUNTIF($BB205,"=8")+COUNTIF($BC205,"=10")+COUNTIF($BD205,"=10")+COUNTIF($BE205,"=8")+COUNTIF($BF205,"=10")+COUNTIF($BG205,"=10")</f>
        <v>9</v>
      </c>
      <c r="DY205" s="40">
        <f>COUNTIF($BH205,"=12")+COUNTIF($BI205,"=23")+COUNTIF($BJ205,"=23")+COUNTIF($BK205,"=15")+COUNTIF($BL205,"=10")+COUNTIF($BM205,"=12")+COUNTIF($BN205,"=12")+COUNTIF($BO205,"=16")+COUNTIF($BP205,"=8")+COUNTIF($BQ205,"=12")+COUNTIF($BR205,"=22")+COUNTIF($BS205,"=20")+COUNTIF($BT205,"=13")</f>
        <v>10</v>
      </c>
      <c r="DZ205" s="40">
        <f>COUNTIF($BU205,"=12")+COUNTIF($BV205,"=11")+COUNTIF($BW205,"=13")+COUNTIF($BX205,"=10")+COUNTIF($BY205,"=11")+COUNTIF($BZ205,"=12")+COUNTIF($CA205,"=12")</f>
        <v>6</v>
      </c>
      <c r="EA205" s="2" t="s">
        <v>0</v>
      </c>
      <c r="EB205" s="20" t="s">
        <v>0</v>
      </c>
    </row>
    <row r="206" spans="1:133" s="51" customFormat="1" x14ac:dyDescent="0.25">
      <c r="A206" s="20">
        <v>327415</v>
      </c>
      <c r="B206" s="52" t="s">
        <v>130</v>
      </c>
      <c r="C206" s="2" t="s">
        <v>166</v>
      </c>
      <c r="D206" s="112" t="s">
        <v>31</v>
      </c>
      <c r="E206" s="26" t="s">
        <v>111</v>
      </c>
      <c r="F206" s="2" t="s">
        <v>130</v>
      </c>
      <c r="G206" s="98">
        <v>43739</v>
      </c>
      <c r="H206" s="72" t="s">
        <v>0</v>
      </c>
      <c r="I206" s="20" t="s">
        <v>286</v>
      </c>
      <c r="J206" s="2" t="s">
        <v>284</v>
      </c>
      <c r="K206" s="123">
        <f>+COUNTIF($N206,"&lt;=21")+COUNTIF($AA206,"&lt;=9")+COUNTIF($AJ206,"&lt;=16")+COUNTIF($AN206,"&gt;=22")+COUNTIF($AP206,"&gt;=17")+COUNTIF($AQ206,"&lt;=14")+COUNTIF($AR206,"&gt;=19")+COUNTIF($BK206,"&lt;=15")+COUNTIF($BO206,"&gt;=16")+COUNTIF($BX206,"&lt;=10")</f>
        <v>6</v>
      </c>
      <c r="L206" s="124">
        <f>65-(+DU206+DV206+DW206+DX206+DY206+DZ206)</f>
        <v>13</v>
      </c>
      <c r="M206" s="113">
        <v>13</v>
      </c>
      <c r="N206" s="113">
        <v>24</v>
      </c>
      <c r="O206" s="113">
        <v>14</v>
      </c>
      <c r="P206" s="113">
        <v>11</v>
      </c>
      <c r="Q206" s="114">
        <v>11</v>
      </c>
      <c r="R206" s="114">
        <v>15</v>
      </c>
      <c r="S206" s="113">
        <v>12</v>
      </c>
      <c r="T206" s="113">
        <v>12</v>
      </c>
      <c r="U206" s="113">
        <v>12</v>
      </c>
      <c r="V206" s="113">
        <v>13</v>
      </c>
      <c r="W206" s="113">
        <v>13</v>
      </c>
      <c r="X206" s="113">
        <v>16</v>
      </c>
      <c r="Y206" s="113">
        <v>18</v>
      </c>
      <c r="Z206" s="114">
        <v>9</v>
      </c>
      <c r="AA206" s="114">
        <v>9</v>
      </c>
      <c r="AB206" s="113">
        <v>11</v>
      </c>
      <c r="AC206" s="113">
        <v>11</v>
      </c>
      <c r="AD206" s="113">
        <v>25</v>
      </c>
      <c r="AE206" s="113">
        <v>15</v>
      </c>
      <c r="AF206" s="113">
        <v>19</v>
      </c>
      <c r="AG206" s="113">
        <v>29</v>
      </c>
      <c r="AH206" s="114">
        <v>14</v>
      </c>
      <c r="AI206" s="114">
        <v>15</v>
      </c>
      <c r="AJ206" s="114">
        <v>15</v>
      </c>
      <c r="AK206" s="114">
        <v>17</v>
      </c>
      <c r="AL206" s="113">
        <v>11</v>
      </c>
      <c r="AM206" s="113">
        <v>10</v>
      </c>
      <c r="AN206" s="114">
        <v>23</v>
      </c>
      <c r="AO206" s="114">
        <v>23</v>
      </c>
      <c r="AP206" s="113">
        <v>17</v>
      </c>
      <c r="AQ206" s="113">
        <v>15</v>
      </c>
      <c r="AR206" s="113">
        <v>19</v>
      </c>
      <c r="AS206" s="113">
        <v>17</v>
      </c>
      <c r="AT206" s="114">
        <v>39</v>
      </c>
      <c r="AU206" s="114">
        <v>40</v>
      </c>
      <c r="AV206" s="113">
        <v>12</v>
      </c>
      <c r="AW206" s="113">
        <v>13</v>
      </c>
      <c r="AX206" s="113">
        <v>11</v>
      </c>
      <c r="AY206" s="113">
        <v>9</v>
      </c>
      <c r="AZ206" s="114">
        <v>15</v>
      </c>
      <c r="BA206" s="114">
        <v>16</v>
      </c>
      <c r="BB206" s="113">
        <v>8</v>
      </c>
      <c r="BC206" s="113">
        <v>10</v>
      </c>
      <c r="BD206" s="113">
        <v>10</v>
      </c>
      <c r="BE206" s="113">
        <v>8</v>
      </c>
      <c r="BF206" s="113">
        <v>10</v>
      </c>
      <c r="BG206" s="113">
        <v>10</v>
      </c>
      <c r="BH206" s="113">
        <v>12</v>
      </c>
      <c r="BI206" s="114">
        <v>23</v>
      </c>
      <c r="BJ206" s="114">
        <v>23</v>
      </c>
      <c r="BK206" s="113">
        <v>16</v>
      </c>
      <c r="BL206" s="113">
        <v>10</v>
      </c>
      <c r="BM206" s="113">
        <v>13</v>
      </c>
      <c r="BN206" s="113">
        <v>12</v>
      </c>
      <c r="BO206" s="113">
        <v>16</v>
      </c>
      <c r="BP206" s="113">
        <v>8</v>
      </c>
      <c r="BQ206" s="113">
        <v>12</v>
      </c>
      <c r="BR206" s="113">
        <v>22</v>
      </c>
      <c r="BS206" s="113">
        <v>20</v>
      </c>
      <c r="BT206" s="113">
        <v>13</v>
      </c>
      <c r="BU206" s="113">
        <v>12</v>
      </c>
      <c r="BV206" s="113">
        <v>11</v>
      </c>
      <c r="BW206" s="113">
        <v>13</v>
      </c>
      <c r="BX206" s="113">
        <v>11</v>
      </c>
      <c r="BY206" s="113">
        <v>11</v>
      </c>
      <c r="BZ206" s="113">
        <v>12</v>
      </c>
      <c r="CA206" s="113">
        <v>12</v>
      </c>
      <c r="CB206" s="71" t="s">
        <v>0</v>
      </c>
      <c r="CC206" s="71" t="s">
        <v>0</v>
      </c>
      <c r="CD206" s="71" t="s">
        <v>0</v>
      </c>
      <c r="CE206" s="71" t="s">
        <v>0</v>
      </c>
      <c r="CF206" s="71" t="s">
        <v>0</v>
      </c>
      <c r="CG206" s="71" t="s">
        <v>0</v>
      </c>
      <c r="CH206" s="71" t="s">
        <v>0</v>
      </c>
      <c r="CI206" s="71" t="s">
        <v>0</v>
      </c>
      <c r="CJ206" s="71" t="s">
        <v>0</v>
      </c>
      <c r="CK206" s="71" t="s">
        <v>0</v>
      </c>
      <c r="CL206" s="71" t="s">
        <v>0</v>
      </c>
      <c r="CM206" s="71" t="s">
        <v>0</v>
      </c>
      <c r="CN206" s="71" t="s">
        <v>0</v>
      </c>
      <c r="CO206" s="71" t="s">
        <v>0</v>
      </c>
      <c r="CP206" s="71" t="s">
        <v>0</v>
      </c>
      <c r="CQ206" s="71" t="s">
        <v>0</v>
      </c>
      <c r="CR206" s="71" t="s">
        <v>0</v>
      </c>
      <c r="CS206" s="71" t="s">
        <v>0</v>
      </c>
      <c r="CT206" s="71" t="s">
        <v>0</v>
      </c>
      <c r="CU206" s="71" t="s">
        <v>0</v>
      </c>
      <c r="CV206" s="71" t="s">
        <v>0</v>
      </c>
      <c r="CW206" s="71" t="s">
        <v>0</v>
      </c>
      <c r="CX206" s="71" t="s">
        <v>0</v>
      </c>
      <c r="CY206" s="71" t="s">
        <v>0</v>
      </c>
      <c r="CZ206" s="71" t="s">
        <v>0</v>
      </c>
      <c r="DA206" s="71" t="s">
        <v>0</v>
      </c>
      <c r="DB206" s="71" t="s">
        <v>0</v>
      </c>
      <c r="DC206" s="71" t="s">
        <v>0</v>
      </c>
      <c r="DD206" s="71" t="s">
        <v>0</v>
      </c>
      <c r="DE206" s="71" t="s">
        <v>0</v>
      </c>
      <c r="DF206" s="71" t="s">
        <v>0</v>
      </c>
      <c r="DG206" s="71" t="s">
        <v>0</v>
      </c>
      <c r="DH206" s="71" t="s">
        <v>0</v>
      </c>
      <c r="DI206" s="71" t="s">
        <v>0</v>
      </c>
      <c r="DJ206" s="71" t="s">
        <v>0</v>
      </c>
      <c r="DK206" s="71" t="s">
        <v>0</v>
      </c>
      <c r="DL206" s="71" t="s">
        <v>0</v>
      </c>
      <c r="DM206" s="71" t="s">
        <v>0</v>
      </c>
      <c r="DN206" s="71" t="s">
        <v>0</v>
      </c>
      <c r="DO206" s="71" t="s">
        <v>0</v>
      </c>
      <c r="DP206" s="71" t="s">
        <v>0</v>
      </c>
      <c r="DQ206" s="71" t="s">
        <v>0</v>
      </c>
      <c r="DR206" s="71" t="s">
        <v>0</v>
      </c>
      <c r="DS206" s="71" t="s">
        <v>0</v>
      </c>
      <c r="DT206" s="143">
        <f>(2.71828^(-492.8857+59.0795*K206+7.224*L206))/(1+(2.71828^(-492.8857+59.0795*K206+7.224*L206)))</f>
        <v>4.735237059301307E-20</v>
      </c>
      <c r="DU206" s="40">
        <f>COUNTIF($M206,"=13")+COUNTIF($N206,"=21")+COUNTIF($O206,"=14")+COUNTIF($P206,"=11")+COUNTIF($Q206,"=11")+COUNTIF($R206,"=14")+COUNTIF($S206,"=12")+COUNTIF($T206,"=12")+COUNTIF($U206,"=12")+COUNTIF($V206,"=13")+COUNTIF($W206,"=13")+COUNTIF($X206,"=16")</f>
        <v>10</v>
      </c>
      <c r="DV206" s="40">
        <f>COUNTIF($Y206,"=17")+COUNTIF($Z206,"=9")+COUNTIF($AA206,"=9")+COUNTIF($AB206,"=11")+COUNTIF($AC206,"=11")+COUNTIF($AD206,"=25")+COUNTIF($AE206,"=15")+COUNTIF($AF206,"=19")+COUNTIF($AG206,"=30")+COUNTIF($AH206,"=15")+COUNTIF($AI206,"=15")+COUNTIF($AJ206,"=16")+COUNTIF($AK206,"=17")</f>
        <v>9</v>
      </c>
      <c r="DW206" s="40">
        <f>COUNTIF($AL206,"=11")+COUNTIF($AM206,"=11")+COUNTIF($AN206,"=22")+COUNTIF($AO206,"=23")+COUNTIF($AP206,"=17")+COUNTIF($AQ206,"=14")+COUNTIF($AR206,"=19")+COUNTIF($AS206,"=17")+COUNTIF($AV206,"=12")+COUNTIF($AW206,"=12")</f>
        <v>6</v>
      </c>
      <c r="DX206" s="40">
        <f>COUNTIF($AX206,"=11")+COUNTIF($AY206,"=9")+COUNTIF($AZ206,"=15")+COUNTIF($BA206,"=16")+COUNTIF($BB206,"=8")+COUNTIF($BC206,"=10")+COUNTIF($BD206,"=10")+COUNTIF($BE206,"=8")+COUNTIF($BF206,"=10")+COUNTIF($BG206,"=10")</f>
        <v>10</v>
      </c>
      <c r="DY206" s="40">
        <f>COUNTIF($BH206,"=12")+COUNTIF($BI206,"=23")+COUNTIF($BJ206,"=23")+COUNTIF($BK206,"=15")+COUNTIF($BL206,"=10")+COUNTIF($BM206,"=12")+COUNTIF($BN206,"=12")+COUNTIF($BO206,"=16")+COUNTIF($BP206,"=8")+COUNTIF($BQ206,"=12")+COUNTIF($BR206,"=22")+COUNTIF($BS206,"=20")+COUNTIF($BT206,"=13")</f>
        <v>11</v>
      </c>
      <c r="DZ206" s="40">
        <f>COUNTIF($BU206,"=12")+COUNTIF($BV206,"=11")+COUNTIF($BW206,"=13")+COUNTIF($BX206,"=10")+COUNTIF($BY206,"=11")+COUNTIF($BZ206,"=12")+COUNTIF($CA206,"=12")</f>
        <v>6</v>
      </c>
      <c r="EA206" s="2" t="s">
        <v>0</v>
      </c>
      <c r="EB206" s="2" t="s">
        <v>630</v>
      </c>
    </row>
    <row r="207" spans="1:133" s="51" customFormat="1" x14ac:dyDescent="0.25">
      <c r="A207" s="72">
        <v>19153</v>
      </c>
      <c r="B207" s="35" t="s">
        <v>57</v>
      </c>
      <c r="C207" s="72" t="s">
        <v>138</v>
      </c>
      <c r="D207" s="112" t="s">
        <v>32</v>
      </c>
      <c r="E207" s="72" t="s">
        <v>10</v>
      </c>
      <c r="F207" s="72" t="s">
        <v>138</v>
      </c>
      <c r="G207" s="98">
        <v>43739</v>
      </c>
      <c r="H207" s="72" t="s">
        <v>0</v>
      </c>
      <c r="I207" s="20" t="s">
        <v>286</v>
      </c>
      <c r="J207" s="20" t="s">
        <v>284</v>
      </c>
      <c r="K207" s="123">
        <f>+COUNTIF($N207,"&lt;=21")+COUNTIF($AA207,"&lt;=9")+COUNTIF($AJ207,"&lt;=16")+COUNTIF($AN207,"&gt;=22")+COUNTIF($AP207,"&gt;=17")+COUNTIF($AQ207,"&lt;=14")+COUNTIF($AR207,"&gt;=19")+COUNTIF($BK207,"&lt;=15")+COUNTIF($BO207,"&gt;=16")+COUNTIF($BX207,"&lt;=10")</f>
        <v>6</v>
      </c>
      <c r="L207" s="124">
        <f>65-(+DU207+DV207+DW207+DX207+DY207+DZ207)</f>
        <v>13</v>
      </c>
      <c r="M207" s="113">
        <v>14</v>
      </c>
      <c r="N207" s="113">
        <v>25</v>
      </c>
      <c r="O207" s="113">
        <v>14</v>
      </c>
      <c r="P207" s="113">
        <v>11</v>
      </c>
      <c r="Q207" s="114">
        <v>11</v>
      </c>
      <c r="R207" s="114">
        <v>14</v>
      </c>
      <c r="S207" s="113">
        <v>12</v>
      </c>
      <c r="T207" s="113">
        <v>12</v>
      </c>
      <c r="U207" s="113">
        <v>13</v>
      </c>
      <c r="V207" s="113">
        <v>12</v>
      </c>
      <c r="W207" s="113">
        <v>13</v>
      </c>
      <c r="X207" s="113">
        <v>18</v>
      </c>
      <c r="Y207" s="113">
        <v>17</v>
      </c>
      <c r="Z207" s="121">
        <v>9</v>
      </c>
      <c r="AA207" s="121">
        <v>9</v>
      </c>
      <c r="AB207" s="113">
        <v>11</v>
      </c>
      <c r="AC207" s="113">
        <v>11</v>
      </c>
      <c r="AD207" s="113">
        <v>25</v>
      </c>
      <c r="AE207" s="113">
        <v>15</v>
      </c>
      <c r="AF207" s="113">
        <v>19</v>
      </c>
      <c r="AG207" s="113">
        <v>27</v>
      </c>
      <c r="AH207" s="114">
        <v>15</v>
      </c>
      <c r="AI207" s="121">
        <v>15</v>
      </c>
      <c r="AJ207" s="121">
        <v>16</v>
      </c>
      <c r="AK207" s="121">
        <v>17</v>
      </c>
      <c r="AL207" s="113">
        <v>11</v>
      </c>
      <c r="AM207" s="113">
        <v>11</v>
      </c>
      <c r="AN207" s="114">
        <v>23</v>
      </c>
      <c r="AO207" s="114">
        <v>23</v>
      </c>
      <c r="AP207" s="113">
        <v>16</v>
      </c>
      <c r="AQ207" s="113">
        <v>14</v>
      </c>
      <c r="AR207" s="113">
        <v>20</v>
      </c>
      <c r="AS207" s="113">
        <v>17</v>
      </c>
      <c r="AT207" s="114">
        <v>37</v>
      </c>
      <c r="AU207" s="121">
        <v>37</v>
      </c>
      <c r="AV207" s="113">
        <v>11</v>
      </c>
      <c r="AW207" s="113">
        <v>12</v>
      </c>
      <c r="AX207" s="113">
        <v>11</v>
      </c>
      <c r="AY207" s="113">
        <v>9</v>
      </c>
      <c r="AZ207" s="114">
        <v>15</v>
      </c>
      <c r="BA207" s="114">
        <v>16</v>
      </c>
      <c r="BB207" s="113">
        <v>8</v>
      </c>
      <c r="BC207" s="113">
        <v>10</v>
      </c>
      <c r="BD207" s="113">
        <v>10</v>
      </c>
      <c r="BE207" s="113">
        <v>8</v>
      </c>
      <c r="BF207" s="113">
        <v>10</v>
      </c>
      <c r="BG207" s="113">
        <v>10</v>
      </c>
      <c r="BH207" s="113">
        <v>12</v>
      </c>
      <c r="BI207" s="114">
        <v>23</v>
      </c>
      <c r="BJ207" s="114">
        <v>23</v>
      </c>
      <c r="BK207" s="113">
        <v>16</v>
      </c>
      <c r="BL207" s="113">
        <v>10</v>
      </c>
      <c r="BM207" s="113">
        <v>12</v>
      </c>
      <c r="BN207" s="113">
        <v>12</v>
      </c>
      <c r="BO207" s="113">
        <v>15</v>
      </c>
      <c r="BP207" s="113">
        <v>8</v>
      </c>
      <c r="BQ207" s="113">
        <v>13</v>
      </c>
      <c r="BR207" s="113">
        <v>22</v>
      </c>
      <c r="BS207" s="113">
        <v>20</v>
      </c>
      <c r="BT207" s="113">
        <v>13</v>
      </c>
      <c r="BU207" s="113">
        <v>12</v>
      </c>
      <c r="BV207" s="113">
        <v>11</v>
      </c>
      <c r="BW207" s="113">
        <v>13</v>
      </c>
      <c r="BX207" s="113">
        <v>10</v>
      </c>
      <c r="BY207" s="113">
        <v>11</v>
      </c>
      <c r="BZ207" s="113">
        <v>12</v>
      </c>
      <c r="CA207" s="113">
        <v>12</v>
      </c>
      <c r="CB207" s="71" t="s">
        <v>0</v>
      </c>
      <c r="CC207" s="71" t="s">
        <v>0</v>
      </c>
      <c r="CD207" s="71" t="s">
        <v>0</v>
      </c>
      <c r="CE207" s="71" t="s">
        <v>0</v>
      </c>
      <c r="CF207" s="71" t="s">
        <v>0</v>
      </c>
      <c r="CG207" s="71" t="s">
        <v>0</v>
      </c>
      <c r="CH207" s="71" t="s">
        <v>0</v>
      </c>
      <c r="CI207" s="71" t="s">
        <v>0</v>
      </c>
      <c r="CJ207" s="71" t="s">
        <v>0</v>
      </c>
      <c r="CK207" s="71" t="s">
        <v>0</v>
      </c>
      <c r="CL207" s="71" t="s">
        <v>0</v>
      </c>
      <c r="CM207" s="71" t="s">
        <v>0</v>
      </c>
      <c r="CN207" s="71" t="s">
        <v>0</v>
      </c>
      <c r="CO207" s="71" t="s">
        <v>0</v>
      </c>
      <c r="CP207" s="71" t="s">
        <v>0</v>
      </c>
      <c r="CQ207" s="71" t="s">
        <v>0</v>
      </c>
      <c r="CR207" s="71" t="s">
        <v>0</v>
      </c>
      <c r="CS207" s="71" t="s">
        <v>0</v>
      </c>
      <c r="CT207" s="71" t="s">
        <v>0</v>
      </c>
      <c r="CU207" s="71" t="s">
        <v>0</v>
      </c>
      <c r="CV207" s="71" t="s">
        <v>0</v>
      </c>
      <c r="CW207" s="71" t="s">
        <v>0</v>
      </c>
      <c r="CX207" s="71" t="s">
        <v>0</v>
      </c>
      <c r="CY207" s="71" t="s">
        <v>0</v>
      </c>
      <c r="CZ207" s="71" t="s">
        <v>0</v>
      </c>
      <c r="DA207" s="71" t="s">
        <v>0</v>
      </c>
      <c r="DB207" s="71" t="s">
        <v>0</v>
      </c>
      <c r="DC207" s="71" t="s">
        <v>0</v>
      </c>
      <c r="DD207" s="71" t="s">
        <v>0</v>
      </c>
      <c r="DE207" s="71" t="s">
        <v>0</v>
      </c>
      <c r="DF207" s="71" t="s">
        <v>0</v>
      </c>
      <c r="DG207" s="71" t="s">
        <v>0</v>
      </c>
      <c r="DH207" s="71" t="s">
        <v>0</v>
      </c>
      <c r="DI207" s="71" t="s">
        <v>0</v>
      </c>
      <c r="DJ207" s="71" t="s">
        <v>0</v>
      </c>
      <c r="DK207" s="71" t="s">
        <v>0</v>
      </c>
      <c r="DL207" s="71" t="s">
        <v>0</v>
      </c>
      <c r="DM207" s="71" t="s">
        <v>0</v>
      </c>
      <c r="DN207" s="71" t="s">
        <v>0</v>
      </c>
      <c r="DO207" s="71" t="s">
        <v>0</v>
      </c>
      <c r="DP207" s="71" t="s">
        <v>0</v>
      </c>
      <c r="DQ207" s="71" t="s">
        <v>0</v>
      </c>
      <c r="DR207" s="71" t="s">
        <v>0</v>
      </c>
      <c r="DS207" s="71" t="s">
        <v>0</v>
      </c>
      <c r="DT207" s="143">
        <f>(2.71828^(-492.8857+59.0795*K207+7.224*L207))/(1+(2.71828^(-492.8857+59.0795*K207+7.224*L207)))</f>
        <v>4.735237059301307E-20</v>
      </c>
      <c r="DU207" s="40">
        <f>COUNTIF($M207,"=13")+COUNTIF($N207,"=21")+COUNTIF($O207,"=14")+COUNTIF($P207,"=11")+COUNTIF($Q207,"=11")+COUNTIF($R207,"=14")+COUNTIF($S207,"=12")+COUNTIF($T207,"=12")+COUNTIF($U207,"=12")+COUNTIF($V207,"=13")+COUNTIF($W207,"=13")+COUNTIF($X207,"=16")</f>
        <v>7</v>
      </c>
      <c r="DV207" s="40">
        <f>COUNTIF($Y207,"=17")+COUNTIF($Z207,"=9")+COUNTIF($AA207,"=9")+COUNTIF($AB207,"=11")+COUNTIF($AC207,"=11")+COUNTIF($AD207,"=25")+COUNTIF($AE207,"=15")+COUNTIF($AF207,"=19")+COUNTIF($AG207,"=30")+COUNTIF($AH207,"=15")+COUNTIF($AI207,"=15")+COUNTIF($AJ207,"=16")+COUNTIF($AK207,"=17")</f>
        <v>12</v>
      </c>
      <c r="DW207" s="40">
        <f>COUNTIF($AL207,"=11")+COUNTIF($AM207,"=11")+COUNTIF($AN207,"=22")+COUNTIF($AO207,"=23")+COUNTIF($AP207,"=17")+COUNTIF($AQ207,"=14")+COUNTIF($AR207,"=19")+COUNTIF($AS207,"=17")+COUNTIF($AV207,"=12")+COUNTIF($AW207,"=12")</f>
        <v>6</v>
      </c>
      <c r="DX207" s="40">
        <f>COUNTIF($AX207,"=11")+COUNTIF($AY207,"=9")+COUNTIF($AZ207,"=15")+COUNTIF($BA207,"=16")+COUNTIF($BB207,"=8")+COUNTIF($BC207,"=10")+COUNTIF($BD207,"=10")+COUNTIF($BE207,"=8")+COUNTIF($BF207,"=10")+COUNTIF($BG207,"=10")</f>
        <v>10</v>
      </c>
      <c r="DY207" s="40">
        <f>COUNTIF($BH207,"=12")+COUNTIF($BI207,"=23")+COUNTIF($BJ207,"=23")+COUNTIF($BK207,"=15")+COUNTIF($BL207,"=10")+COUNTIF($BM207,"=12")+COUNTIF($BN207,"=12")+COUNTIF($BO207,"=16")+COUNTIF($BP207,"=8")+COUNTIF($BQ207,"=12")+COUNTIF($BR207,"=22")+COUNTIF($BS207,"=20")+COUNTIF($BT207,"=13")</f>
        <v>10</v>
      </c>
      <c r="DZ207" s="40">
        <f>COUNTIF($BU207,"=12")+COUNTIF($BV207,"=11")+COUNTIF($BW207,"=13")+COUNTIF($BX207,"=10")+COUNTIF($BY207,"=11")+COUNTIF($BZ207,"=12")+COUNTIF($CA207,"=12")</f>
        <v>7</v>
      </c>
      <c r="EA207" s="72" t="s">
        <v>46</v>
      </c>
      <c r="EB207" s="72" t="s">
        <v>609</v>
      </c>
    </row>
    <row r="208" spans="1:133" s="51" customFormat="1" x14ac:dyDescent="0.25">
      <c r="A208" s="72">
        <v>29642</v>
      </c>
      <c r="B208" s="2" t="s">
        <v>120</v>
      </c>
      <c r="C208" s="72" t="s">
        <v>166</v>
      </c>
      <c r="D208" s="112" t="s">
        <v>31</v>
      </c>
      <c r="E208" s="72" t="s">
        <v>17</v>
      </c>
      <c r="F208" s="72" t="s">
        <v>119</v>
      </c>
      <c r="G208" s="98">
        <v>43739</v>
      </c>
      <c r="H208" s="72" t="s">
        <v>0</v>
      </c>
      <c r="I208" s="20" t="s">
        <v>286</v>
      </c>
      <c r="J208" s="20" t="s">
        <v>284</v>
      </c>
      <c r="K208" s="123">
        <f>+COUNTIF($N208,"&lt;=21")+COUNTIF($AA208,"&lt;=9")+COUNTIF($AJ208,"&lt;=16")+COUNTIF($AN208,"&gt;=22")+COUNTIF($AP208,"&gt;=17")+COUNTIF($AQ208,"&lt;=14")+COUNTIF($AR208,"&gt;=19")+COUNTIF($BK208,"&lt;=15")+COUNTIF($BO208,"&gt;=16")+COUNTIF($BX208,"&lt;=10")</f>
        <v>6</v>
      </c>
      <c r="L208" s="124">
        <f>65-(+DU208+DV208+DW208+DX208+DY208+DZ208)</f>
        <v>13</v>
      </c>
      <c r="M208" s="113">
        <v>13</v>
      </c>
      <c r="N208" s="113">
        <v>24</v>
      </c>
      <c r="O208" s="113">
        <v>14</v>
      </c>
      <c r="P208" s="113">
        <v>11</v>
      </c>
      <c r="Q208" s="114">
        <v>11</v>
      </c>
      <c r="R208" s="114">
        <v>14</v>
      </c>
      <c r="S208" s="113">
        <v>12</v>
      </c>
      <c r="T208" s="113">
        <v>12</v>
      </c>
      <c r="U208" s="113">
        <v>11</v>
      </c>
      <c r="V208" s="113">
        <v>13</v>
      </c>
      <c r="W208" s="113">
        <v>13</v>
      </c>
      <c r="X208" s="113">
        <v>16</v>
      </c>
      <c r="Y208" s="113">
        <v>19</v>
      </c>
      <c r="Z208" s="121">
        <v>9</v>
      </c>
      <c r="AA208" s="121">
        <v>9</v>
      </c>
      <c r="AB208" s="113">
        <v>11</v>
      </c>
      <c r="AC208" s="113">
        <v>11</v>
      </c>
      <c r="AD208" s="113">
        <v>25</v>
      </c>
      <c r="AE208" s="113">
        <v>15</v>
      </c>
      <c r="AF208" s="113">
        <v>19</v>
      </c>
      <c r="AG208" s="113">
        <v>29</v>
      </c>
      <c r="AH208" s="114">
        <v>15</v>
      </c>
      <c r="AI208" s="114">
        <v>16</v>
      </c>
      <c r="AJ208" s="121">
        <v>16</v>
      </c>
      <c r="AK208" s="121">
        <v>16</v>
      </c>
      <c r="AL208" s="113">
        <v>11</v>
      </c>
      <c r="AM208" s="113">
        <v>11</v>
      </c>
      <c r="AN208" s="114">
        <v>19</v>
      </c>
      <c r="AO208" s="114">
        <v>23</v>
      </c>
      <c r="AP208" s="113">
        <v>17</v>
      </c>
      <c r="AQ208" s="113">
        <v>14</v>
      </c>
      <c r="AR208" s="113">
        <v>15</v>
      </c>
      <c r="AS208" s="113">
        <v>17</v>
      </c>
      <c r="AT208" s="121">
        <v>35</v>
      </c>
      <c r="AU208" s="114">
        <v>37</v>
      </c>
      <c r="AV208" s="113">
        <v>12</v>
      </c>
      <c r="AW208" s="113">
        <v>12</v>
      </c>
      <c r="AX208" s="113">
        <v>11</v>
      </c>
      <c r="AY208" s="113">
        <v>9</v>
      </c>
      <c r="AZ208" s="114">
        <v>16</v>
      </c>
      <c r="BA208" s="114">
        <v>16</v>
      </c>
      <c r="BB208" s="113">
        <v>8</v>
      </c>
      <c r="BC208" s="113">
        <v>10</v>
      </c>
      <c r="BD208" s="113">
        <v>10</v>
      </c>
      <c r="BE208" s="113">
        <v>8</v>
      </c>
      <c r="BF208" s="113">
        <v>10</v>
      </c>
      <c r="BG208" s="113">
        <v>10</v>
      </c>
      <c r="BH208" s="113">
        <v>12</v>
      </c>
      <c r="BI208" s="114">
        <v>23</v>
      </c>
      <c r="BJ208" s="114">
        <v>24</v>
      </c>
      <c r="BK208" s="113">
        <v>15</v>
      </c>
      <c r="BL208" s="113">
        <v>10</v>
      </c>
      <c r="BM208" s="113">
        <v>12</v>
      </c>
      <c r="BN208" s="113">
        <v>12</v>
      </c>
      <c r="BO208" s="113">
        <v>16</v>
      </c>
      <c r="BP208" s="113">
        <v>8</v>
      </c>
      <c r="BQ208" s="113">
        <v>12</v>
      </c>
      <c r="BR208" s="113">
        <v>22</v>
      </c>
      <c r="BS208" s="113">
        <v>21</v>
      </c>
      <c r="BT208" s="113">
        <v>13</v>
      </c>
      <c r="BU208" s="113">
        <v>12</v>
      </c>
      <c r="BV208" s="113">
        <v>11</v>
      </c>
      <c r="BW208" s="113">
        <v>13</v>
      </c>
      <c r="BX208" s="113">
        <v>11</v>
      </c>
      <c r="BY208" s="113">
        <v>11</v>
      </c>
      <c r="BZ208" s="113">
        <v>13</v>
      </c>
      <c r="CA208" s="113">
        <v>12</v>
      </c>
      <c r="CB208" s="71" t="s">
        <v>0</v>
      </c>
      <c r="CC208" s="71" t="s">
        <v>0</v>
      </c>
      <c r="CD208" s="71" t="s">
        <v>0</v>
      </c>
      <c r="CE208" s="71" t="s">
        <v>0</v>
      </c>
      <c r="CF208" s="71" t="s">
        <v>0</v>
      </c>
      <c r="CG208" s="71" t="s">
        <v>0</v>
      </c>
      <c r="CH208" s="71" t="s">
        <v>0</v>
      </c>
      <c r="CI208" s="71" t="s">
        <v>0</v>
      </c>
      <c r="CJ208" s="71" t="s">
        <v>0</v>
      </c>
      <c r="CK208" s="71" t="s">
        <v>0</v>
      </c>
      <c r="CL208" s="71" t="s">
        <v>0</v>
      </c>
      <c r="CM208" s="71" t="s">
        <v>0</v>
      </c>
      <c r="CN208" s="71" t="s">
        <v>0</v>
      </c>
      <c r="CO208" s="71" t="s">
        <v>0</v>
      </c>
      <c r="CP208" s="71" t="s">
        <v>0</v>
      </c>
      <c r="CQ208" s="71" t="s">
        <v>0</v>
      </c>
      <c r="CR208" s="71" t="s">
        <v>0</v>
      </c>
      <c r="CS208" s="71" t="s">
        <v>0</v>
      </c>
      <c r="CT208" s="71" t="s">
        <v>0</v>
      </c>
      <c r="CU208" s="71" t="s">
        <v>0</v>
      </c>
      <c r="CV208" s="71" t="s">
        <v>0</v>
      </c>
      <c r="CW208" s="71" t="s">
        <v>0</v>
      </c>
      <c r="CX208" s="71" t="s">
        <v>0</v>
      </c>
      <c r="CY208" s="71" t="s">
        <v>0</v>
      </c>
      <c r="CZ208" s="71" t="s">
        <v>0</v>
      </c>
      <c r="DA208" s="71" t="s">
        <v>0</v>
      </c>
      <c r="DB208" s="71" t="s">
        <v>0</v>
      </c>
      <c r="DC208" s="71" t="s">
        <v>0</v>
      </c>
      <c r="DD208" s="71" t="s">
        <v>0</v>
      </c>
      <c r="DE208" s="71" t="s">
        <v>0</v>
      </c>
      <c r="DF208" s="71" t="s">
        <v>0</v>
      </c>
      <c r="DG208" s="71" t="s">
        <v>0</v>
      </c>
      <c r="DH208" s="71" t="s">
        <v>0</v>
      </c>
      <c r="DI208" s="71" t="s">
        <v>0</v>
      </c>
      <c r="DJ208" s="71" t="s">
        <v>0</v>
      </c>
      <c r="DK208" s="71" t="s">
        <v>0</v>
      </c>
      <c r="DL208" s="71" t="s">
        <v>0</v>
      </c>
      <c r="DM208" s="71" t="s">
        <v>0</v>
      </c>
      <c r="DN208" s="71" t="s">
        <v>0</v>
      </c>
      <c r="DO208" s="71" t="s">
        <v>0</v>
      </c>
      <c r="DP208" s="71" t="s">
        <v>0</v>
      </c>
      <c r="DQ208" s="71" t="s">
        <v>0</v>
      </c>
      <c r="DR208" s="71" t="s">
        <v>0</v>
      </c>
      <c r="DS208" s="71" t="s">
        <v>0</v>
      </c>
      <c r="DT208" s="143">
        <f>(2.71828^(-492.8857+59.0795*K208+7.224*L208))/(1+(2.71828^(-492.8857+59.0795*K208+7.224*L208)))</f>
        <v>4.735237059301307E-20</v>
      </c>
      <c r="DU208" s="40">
        <f>COUNTIF($M208,"=13")+COUNTIF($N208,"=21")+COUNTIF($O208,"=14")+COUNTIF($P208,"=11")+COUNTIF($Q208,"=11")+COUNTIF($R208,"=14")+COUNTIF($S208,"=12")+COUNTIF($T208,"=12")+COUNTIF($U208,"=12")+COUNTIF($V208,"=13")+COUNTIF($W208,"=13")+COUNTIF($X208,"=16")</f>
        <v>10</v>
      </c>
      <c r="DV208" s="40">
        <f>COUNTIF($Y208,"=17")+COUNTIF($Z208,"=9")+COUNTIF($AA208,"=9")+COUNTIF($AB208,"=11")+COUNTIF($AC208,"=11")+COUNTIF($AD208,"=25")+COUNTIF($AE208,"=15")+COUNTIF($AF208,"=19")+COUNTIF($AG208,"=30")+COUNTIF($AH208,"=15")+COUNTIF($AI208,"=15")+COUNTIF($AJ208,"=16")+COUNTIF($AK208,"=17")</f>
        <v>9</v>
      </c>
      <c r="DW208" s="40">
        <f>COUNTIF($AL208,"=11")+COUNTIF($AM208,"=11")+COUNTIF($AN208,"=22")+COUNTIF($AO208,"=23")+COUNTIF($AP208,"=17")+COUNTIF($AQ208,"=14")+COUNTIF($AR208,"=19")+COUNTIF($AS208,"=17")+COUNTIF($AV208,"=12")+COUNTIF($AW208,"=12")</f>
        <v>8</v>
      </c>
      <c r="DX208" s="40">
        <f>COUNTIF($AX208,"=11")+COUNTIF($AY208,"=9")+COUNTIF($AZ208,"=15")+COUNTIF($BA208,"=16")+COUNTIF($BB208,"=8")+COUNTIF($BC208,"=10")+COUNTIF($BD208,"=10")+COUNTIF($BE208,"=8")+COUNTIF($BF208,"=10")+COUNTIF($BG208,"=10")</f>
        <v>9</v>
      </c>
      <c r="DY208" s="40">
        <f>COUNTIF($BH208,"=12")+COUNTIF($BI208,"=23")+COUNTIF($BJ208,"=23")+COUNTIF($BK208,"=15")+COUNTIF($BL208,"=10")+COUNTIF($BM208,"=12")+COUNTIF($BN208,"=12")+COUNTIF($BO208,"=16")+COUNTIF($BP208,"=8")+COUNTIF($BQ208,"=12")+COUNTIF($BR208,"=22")+COUNTIF($BS208,"=20")+COUNTIF($BT208,"=13")</f>
        <v>11</v>
      </c>
      <c r="DZ208" s="40">
        <f>COUNTIF($BU208,"=12")+COUNTIF($BV208,"=11")+COUNTIF($BW208,"=13")+COUNTIF($BX208,"=10")+COUNTIF($BY208,"=11")+COUNTIF($BZ208,"=12")+COUNTIF($CA208,"=12")</f>
        <v>5</v>
      </c>
      <c r="EA208" s="72" t="s">
        <v>0</v>
      </c>
      <c r="EB208" s="72" t="s">
        <v>610</v>
      </c>
    </row>
    <row r="209" spans="1:132" s="51" customFormat="1" x14ac:dyDescent="0.25">
      <c r="A209" s="20">
        <v>31934</v>
      </c>
      <c r="B209" s="72" t="s">
        <v>712</v>
      </c>
      <c r="C209" s="2" t="s">
        <v>166</v>
      </c>
      <c r="D209" s="112" t="s">
        <v>31</v>
      </c>
      <c r="E209" s="2" t="s">
        <v>5</v>
      </c>
      <c r="F209" s="2" t="s">
        <v>79</v>
      </c>
      <c r="G209" s="98">
        <v>43739</v>
      </c>
      <c r="H209" s="72" t="s">
        <v>0</v>
      </c>
      <c r="I209" s="2" t="s">
        <v>285</v>
      </c>
      <c r="J209" s="2" t="s">
        <v>284</v>
      </c>
      <c r="K209" s="123">
        <f>+COUNTIF($N209,"&lt;=21")+COUNTIF($AA209,"&lt;=9")+COUNTIF($AJ209,"&lt;=16")+COUNTIF($AN209,"&gt;=22")+COUNTIF($AP209,"&gt;=17")+COUNTIF($AQ209,"&lt;=14")+COUNTIF($AR209,"&gt;=19")+COUNTIF($BK209,"&lt;=15")+COUNTIF($BO209,"&gt;=16")+COUNTIF($BX209,"&lt;=10")</f>
        <v>6</v>
      </c>
      <c r="L209" s="124">
        <f>65-(+DU209+DV209+DW209+DX209+DY209+DZ209)</f>
        <v>13</v>
      </c>
      <c r="M209" s="54">
        <v>13</v>
      </c>
      <c r="N209" s="54">
        <v>24</v>
      </c>
      <c r="O209" s="54">
        <v>14</v>
      </c>
      <c r="P209" s="54">
        <v>11</v>
      </c>
      <c r="Q209" s="114">
        <v>11</v>
      </c>
      <c r="R209" s="114">
        <v>14</v>
      </c>
      <c r="S209" s="54">
        <v>12</v>
      </c>
      <c r="T209" s="54">
        <v>12</v>
      </c>
      <c r="U209" s="54">
        <v>11</v>
      </c>
      <c r="V209" s="54">
        <v>13</v>
      </c>
      <c r="W209" s="54">
        <v>13</v>
      </c>
      <c r="X209" s="54">
        <v>17</v>
      </c>
      <c r="Y209" s="54">
        <v>18</v>
      </c>
      <c r="Z209" s="121">
        <v>9</v>
      </c>
      <c r="AA209" s="121">
        <v>9</v>
      </c>
      <c r="AB209" s="54">
        <v>11</v>
      </c>
      <c r="AC209" s="54">
        <v>11</v>
      </c>
      <c r="AD209" s="54">
        <v>25</v>
      </c>
      <c r="AE209" s="54">
        <v>15</v>
      </c>
      <c r="AF209" s="54">
        <v>19</v>
      </c>
      <c r="AG209" s="54">
        <v>29</v>
      </c>
      <c r="AH209" s="114">
        <v>15</v>
      </c>
      <c r="AI209" s="121">
        <v>16</v>
      </c>
      <c r="AJ209" s="121">
        <v>16</v>
      </c>
      <c r="AK209" s="121">
        <v>16</v>
      </c>
      <c r="AL209" s="54">
        <v>11</v>
      </c>
      <c r="AM209" s="54">
        <v>11</v>
      </c>
      <c r="AN209" s="114">
        <v>19</v>
      </c>
      <c r="AO209" s="114">
        <v>23</v>
      </c>
      <c r="AP209" s="54">
        <v>17</v>
      </c>
      <c r="AQ209" s="54">
        <v>14</v>
      </c>
      <c r="AR209" s="54">
        <v>17</v>
      </c>
      <c r="AS209" s="54">
        <v>17</v>
      </c>
      <c r="AT209" s="114">
        <v>36</v>
      </c>
      <c r="AU209" s="121">
        <v>38</v>
      </c>
      <c r="AV209" s="54">
        <v>12</v>
      </c>
      <c r="AW209" s="54">
        <v>12</v>
      </c>
      <c r="AX209" s="54">
        <v>11</v>
      </c>
      <c r="AY209" s="54">
        <v>9</v>
      </c>
      <c r="AZ209" s="114">
        <v>16</v>
      </c>
      <c r="BA209" s="114">
        <v>16</v>
      </c>
      <c r="BB209" s="54">
        <v>8</v>
      </c>
      <c r="BC209" s="54">
        <v>10</v>
      </c>
      <c r="BD209" s="54">
        <v>10</v>
      </c>
      <c r="BE209" s="54">
        <v>8</v>
      </c>
      <c r="BF209" s="54">
        <v>10</v>
      </c>
      <c r="BG209" s="54">
        <v>10</v>
      </c>
      <c r="BH209" s="54">
        <v>12</v>
      </c>
      <c r="BI209" s="114">
        <v>23</v>
      </c>
      <c r="BJ209" s="114">
        <v>23</v>
      </c>
      <c r="BK209" s="54">
        <v>15</v>
      </c>
      <c r="BL209" s="54">
        <v>10</v>
      </c>
      <c r="BM209" s="54">
        <v>12</v>
      </c>
      <c r="BN209" s="54">
        <v>12</v>
      </c>
      <c r="BO209" s="54">
        <v>16</v>
      </c>
      <c r="BP209" s="54">
        <v>8</v>
      </c>
      <c r="BQ209" s="54">
        <v>12</v>
      </c>
      <c r="BR209" s="54">
        <v>22</v>
      </c>
      <c r="BS209" s="54">
        <v>21</v>
      </c>
      <c r="BT209" s="54">
        <v>13</v>
      </c>
      <c r="BU209" s="54">
        <v>12</v>
      </c>
      <c r="BV209" s="54">
        <v>11</v>
      </c>
      <c r="BW209" s="54">
        <v>13</v>
      </c>
      <c r="BX209" s="54">
        <v>11</v>
      </c>
      <c r="BY209" s="54">
        <v>11</v>
      </c>
      <c r="BZ209" s="54">
        <v>13</v>
      </c>
      <c r="CA209" s="54">
        <v>12</v>
      </c>
      <c r="CB209" s="62">
        <v>34</v>
      </c>
      <c r="CC209" s="62">
        <v>15</v>
      </c>
      <c r="CD209" s="62">
        <v>9</v>
      </c>
      <c r="CE209" s="62">
        <v>16</v>
      </c>
      <c r="CF209" s="62">
        <v>12</v>
      </c>
      <c r="CG209" s="62">
        <v>25</v>
      </c>
      <c r="CH209" s="62">
        <v>26</v>
      </c>
      <c r="CI209" s="62">
        <v>19</v>
      </c>
      <c r="CJ209" s="62">
        <v>12</v>
      </c>
      <c r="CK209" s="62">
        <v>11</v>
      </c>
      <c r="CL209" s="62">
        <v>12</v>
      </c>
      <c r="CM209" s="62">
        <v>12</v>
      </c>
      <c r="CN209" s="62">
        <v>10</v>
      </c>
      <c r="CO209" s="62">
        <v>9</v>
      </c>
      <c r="CP209" s="62">
        <v>11</v>
      </c>
      <c r="CQ209" s="62">
        <v>12</v>
      </c>
      <c r="CR209" s="62">
        <v>10</v>
      </c>
      <c r="CS209" s="62">
        <v>11</v>
      </c>
      <c r="CT209" s="62">
        <v>11</v>
      </c>
      <c r="CU209" s="62">
        <v>30</v>
      </c>
      <c r="CV209" s="62">
        <v>12</v>
      </c>
      <c r="CW209" s="62">
        <v>13</v>
      </c>
      <c r="CX209" s="62">
        <v>24</v>
      </c>
      <c r="CY209" s="62">
        <v>13</v>
      </c>
      <c r="CZ209" s="62">
        <v>10</v>
      </c>
      <c r="DA209" s="62">
        <v>10</v>
      </c>
      <c r="DB209" s="62">
        <v>20</v>
      </c>
      <c r="DC209" s="62">
        <v>15</v>
      </c>
      <c r="DD209" s="62">
        <v>20</v>
      </c>
      <c r="DE209" s="62">
        <v>15</v>
      </c>
      <c r="DF209" s="62">
        <v>24</v>
      </c>
      <c r="DG209" s="62">
        <v>17</v>
      </c>
      <c r="DH209" s="62">
        <v>13</v>
      </c>
      <c r="DI209" s="62">
        <v>15</v>
      </c>
      <c r="DJ209" s="62">
        <v>24</v>
      </c>
      <c r="DK209" s="62">
        <v>12</v>
      </c>
      <c r="DL209" s="62">
        <v>23</v>
      </c>
      <c r="DM209" s="62">
        <v>18</v>
      </c>
      <c r="DN209" s="62">
        <v>8</v>
      </c>
      <c r="DO209" s="62">
        <v>14</v>
      </c>
      <c r="DP209" s="62">
        <v>17</v>
      </c>
      <c r="DQ209" s="62">
        <v>9</v>
      </c>
      <c r="DR209" s="62">
        <v>12</v>
      </c>
      <c r="DS209" s="62">
        <v>11</v>
      </c>
      <c r="DT209" s="143">
        <f>(2.71828^(-492.8857+59.0795*K209+7.224*L209))/(1+(2.71828^(-492.8857+59.0795*K209+7.224*L209)))</f>
        <v>4.735237059301307E-20</v>
      </c>
      <c r="DU209" s="40">
        <f>COUNTIF($M209,"=13")+COUNTIF($N209,"=21")+COUNTIF($O209,"=14")+COUNTIF($P209,"=11")+COUNTIF($Q209,"=11")+COUNTIF($R209,"=14")+COUNTIF($S209,"=12")+COUNTIF($T209,"=12")+COUNTIF($U209,"=12")+COUNTIF($V209,"=13")+COUNTIF($W209,"=13")+COUNTIF($X209,"=16")</f>
        <v>9</v>
      </c>
      <c r="DV209" s="40">
        <f>COUNTIF($Y209,"=17")+COUNTIF($Z209,"=9")+COUNTIF($AA209,"=9")+COUNTIF($AB209,"=11")+COUNTIF($AC209,"=11")+COUNTIF($AD209,"=25")+COUNTIF($AE209,"=15")+COUNTIF($AF209,"=19")+COUNTIF($AG209,"=30")+COUNTIF($AH209,"=15")+COUNTIF($AI209,"=15")+COUNTIF($AJ209,"=16")+COUNTIF($AK209,"=17")</f>
        <v>9</v>
      </c>
      <c r="DW209" s="40">
        <f>COUNTIF($AL209,"=11")+COUNTIF($AM209,"=11")+COUNTIF($AN209,"=22")+COUNTIF($AO209,"=23")+COUNTIF($AP209,"=17")+COUNTIF($AQ209,"=14")+COUNTIF($AR209,"=19")+COUNTIF($AS209,"=17")+COUNTIF($AV209,"=12")+COUNTIF($AW209,"=12")</f>
        <v>8</v>
      </c>
      <c r="DX209" s="40">
        <f>COUNTIF($AX209,"=11")+COUNTIF($AY209,"=9")+COUNTIF($AZ209,"=15")+COUNTIF($BA209,"=16")+COUNTIF($BB209,"=8")+COUNTIF($BC209,"=10")+COUNTIF($BD209,"=10")+COUNTIF($BE209,"=8")+COUNTIF($BF209,"=10")+COUNTIF($BG209,"=10")</f>
        <v>9</v>
      </c>
      <c r="DY209" s="40">
        <f>COUNTIF($BH209,"=12")+COUNTIF($BI209,"=23")+COUNTIF($BJ209,"=23")+COUNTIF($BK209,"=15")+COUNTIF($BL209,"=10")+COUNTIF($BM209,"=12")+COUNTIF($BN209,"=12")+COUNTIF($BO209,"=16")+COUNTIF($BP209,"=8")+COUNTIF($BQ209,"=12")+COUNTIF($BR209,"=22")+COUNTIF($BS209,"=20")+COUNTIF($BT209,"=13")</f>
        <v>12</v>
      </c>
      <c r="DZ209" s="40">
        <f>COUNTIF($BU209,"=12")+COUNTIF($BV209,"=11")+COUNTIF($BW209,"=13")+COUNTIF($BX209,"=10")+COUNTIF($BY209,"=11")+COUNTIF($BZ209,"=12")+COUNTIF($CA209,"=12")</f>
        <v>5</v>
      </c>
      <c r="EA209" s="2" t="s">
        <v>0</v>
      </c>
      <c r="EB209" s="2" t="s">
        <v>611</v>
      </c>
    </row>
    <row r="210" spans="1:132" s="51" customFormat="1" ht="14.25" customHeight="1" x14ac:dyDescent="0.25">
      <c r="A210" s="20">
        <v>69570</v>
      </c>
      <c r="B210" s="52" t="s">
        <v>201</v>
      </c>
      <c r="C210" s="2" t="s">
        <v>166</v>
      </c>
      <c r="D210" s="112" t="s">
        <v>31</v>
      </c>
      <c r="E210" s="2" t="s">
        <v>111</v>
      </c>
      <c r="F210" s="20" t="s">
        <v>125</v>
      </c>
      <c r="G210" s="98">
        <v>43739</v>
      </c>
      <c r="H210" s="72" t="s">
        <v>0</v>
      </c>
      <c r="I210" s="2" t="s">
        <v>285</v>
      </c>
      <c r="J210" s="20" t="s">
        <v>284</v>
      </c>
      <c r="K210" s="123">
        <f>+COUNTIF($N210,"&lt;=21")+COUNTIF($AA210,"&lt;=9")+COUNTIF($AJ210,"&lt;=16")+COUNTIF($AN210,"&gt;=22")+COUNTIF($AP210,"&gt;=17")+COUNTIF($AQ210,"&lt;=14")+COUNTIF($AR210,"&gt;=19")+COUNTIF($BK210,"&lt;=15")+COUNTIF($BO210,"&gt;=16")+COUNTIF($BX210,"&lt;=10")</f>
        <v>6</v>
      </c>
      <c r="L210" s="124">
        <f>65-(+DU210+DV210+DW210+DX210+DY210+DZ210)</f>
        <v>13</v>
      </c>
      <c r="M210" s="54">
        <v>13</v>
      </c>
      <c r="N210" s="54">
        <v>24</v>
      </c>
      <c r="O210" s="54">
        <v>14</v>
      </c>
      <c r="P210" s="54">
        <v>11</v>
      </c>
      <c r="Q210" s="114">
        <v>11</v>
      </c>
      <c r="R210" s="114">
        <v>14</v>
      </c>
      <c r="S210" s="54">
        <v>12</v>
      </c>
      <c r="T210" s="54">
        <v>12</v>
      </c>
      <c r="U210" s="54">
        <v>12</v>
      </c>
      <c r="V210" s="54">
        <v>13</v>
      </c>
      <c r="W210" s="54">
        <v>14</v>
      </c>
      <c r="X210" s="54">
        <v>16</v>
      </c>
      <c r="Y210" s="54">
        <v>17</v>
      </c>
      <c r="Z210" s="114">
        <v>8</v>
      </c>
      <c r="AA210" s="114">
        <v>9</v>
      </c>
      <c r="AB210" s="54">
        <v>11</v>
      </c>
      <c r="AC210" s="54">
        <v>11</v>
      </c>
      <c r="AD210" s="54">
        <v>25</v>
      </c>
      <c r="AE210" s="54">
        <v>15</v>
      </c>
      <c r="AF210" s="54">
        <v>19</v>
      </c>
      <c r="AG210" s="54">
        <v>28</v>
      </c>
      <c r="AH210" s="114">
        <v>15</v>
      </c>
      <c r="AI210" s="114">
        <v>15</v>
      </c>
      <c r="AJ210" s="114">
        <v>16</v>
      </c>
      <c r="AK210" s="114">
        <v>17</v>
      </c>
      <c r="AL210" s="54">
        <v>11</v>
      </c>
      <c r="AM210" s="54">
        <v>11</v>
      </c>
      <c r="AN210" s="114">
        <v>19</v>
      </c>
      <c r="AO210" s="114">
        <v>23</v>
      </c>
      <c r="AP210" s="54">
        <v>17</v>
      </c>
      <c r="AQ210" s="54">
        <v>14</v>
      </c>
      <c r="AR210" s="54">
        <v>19</v>
      </c>
      <c r="AS210" s="54">
        <v>18</v>
      </c>
      <c r="AT210" s="114">
        <v>37</v>
      </c>
      <c r="AU210" s="114">
        <v>38</v>
      </c>
      <c r="AV210" s="54">
        <v>12</v>
      </c>
      <c r="AW210" s="54">
        <v>11</v>
      </c>
      <c r="AX210" s="54">
        <v>11</v>
      </c>
      <c r="AY210" s="54">
        <v>9</v>
      </c>
      <c r="AZ210" s="114">
        <v>15</v>
      </c>
      <c r="BA210" s="114">
        <v>16</v>
      </c>
      <c r="BB210" s="54">
        <v>8</v>
      </c>
      <c r="BC210" s="54">
        <v>10</v>
      </c>
      <c r="BD210" s="54">
        <v>10</v>
      </c>
      <c r="BE210" s="54">
        <v>8</v>
      </c>
      <c r="BF210" s="54">
        <v>11</v>
      </c>
      <c r="BG210" s="54">
        <v>10</v>
      </c>
      <c r="BH210" s="54">
        <v>12</v>
      </c>
      <c r="BI210" s="114">
        <v>21</v>
      </c>
      <c r="BJ210" s="114">
        <v>23</v>
      </c>
      <c r="BK210" s="54">
        <v>17</v>
      </c>
      <c r="BL210" s="54">
        <v>10</v>
      </c>
      <c r="BM210" s="54">
        <v>12</v>
      </c>
      <c r="BN210" s="54">
        <v>12</v>
      </c>
      <c r="BO210" s="54">
        <v>16</v>
      </c>
      <c r="BP210" s="54">
        <v>8</v>
      </c>
      <c r="BQ210" s="54">
        <v>12</v>
      </c>
      <c r="BR210" s="54">
        <v>25</v>
      </c>
      <c r="BS210" s="54">
        <v>20</v>
      </c>
      <c r="BT210" s="54">
        <v>13</v>
      </c>
      <c r="BU210" s="54">
        <v>12</v>
      </c>
      <c r="BV210" s="54">
        <v>11</v>
      </c>
      <c r="BW210" s="54">
        <v>14</v>
      </c>
      <c r="BX210" s="54">
        <v>11</v>
      </c>
      <c r="BY210" s="54">
        <v>11</v>
      </c>
      <c r="BZ210" s="54">
        <v>12</v>
      </c>
      <c r="CA210" s="54">
        <v>12</v>
      </c>
      <c r="CB210" s="62">
        <v>33</v>
      </c>
      <c r="CC210" s="62">
        <v>16</v>
      </c>
      <c r="CD210" s="62">
        <v>9</v>
      </c>
      <c r="CE210" s="62">
        <v>16</v>
      </c>
      <c r="CF210" s="62">
        <v>12</v>
      </c>
      <c r="CG210" s="62">
        <v>25</v>
      </c>
      <c r="CH210" s="62">
        <v>26</v>
      </c>
      <c r="CI210" s="62">
        <v>20</v>
      </c>
      <c r="CJ210" s="62">
        <v>12</v>
      </c>
      <c r="CK210" s="62">
        <v>11</v>
      </c>
      <c r="CL210" s="62">
        <v>12</v>
      </c>
      <c r="CM210" s="62">
        <v>12</v>
      </c>
      <c r="CN210" s="62">
        <v>11</v>
      </c>
      <c r="CO210" s="62">
        <v>9</v>
      </c>
      <c r="CP210" s="62">
        <v>13</v>
      </c>
      <c r="CQ210" s="62">
        <v>12</v>
      </c>
      <c r="CR210" s="62">
        <v>10</v>
      </c>
      <c r="CS210" s="62">
        <v>11</v>
      </c>
      <c r="CT210" s="62">
        <v>11</v>
      </c>
      <c r="CU210" s="62">
        <v>30</v>
      </c>
      <c r="CV210" s="62">
        <v>12</v>
      </c>
      <c r="CW210" s="62">
        <v>12</v>
      </c>
      <c r="CX210" s="62">
        <v>24</v>
      </c>
      <c r="CY210" s="62">
        <v>13</v>
      </c>
      <c r="CZ210" s="62">
        <v>10</v>
      </c>
      <c r="DA210" s="62">
        <v>9</v>
      </c>
      <c r="DB210" s="62">
        <v>22</v>
      </c>
      <c r="DC210" s="62">
        <v>15</v>
      </c>
      <c r="DD210" s="62">
        <v>16</v>
      </c>
      <c r="DE210" s="62">
        <v>13</v>
      </c>
      <c r="DF210" s="62">
        <v>24</v>
      </c>
      <c r="DG210" s="62">
        <v>17</v>
      </c>
      <c r="DH210" s="62">
        <v>13</v>
      </c>
      <c r="DI210" s="62">
        <v>15</v>
      </c>
      <c r="DJ210" s="62">
        <v>24</v>
      </c>
      <c r="DK210" s="62">
        <v>12</v>
      </c>
      <c r="DL210" s="62">
        <v>23</v>
      </c>
      <c r="DM210" s="62">
        <v>18</v>
      </c>
      <c r="DN210" s="62">
        <v>10</v>
      </c>
      <c r="DO210" s="62">
        <v>14</v>
      </c>
      <c r="DP210" s="62">
        <v>17</v>
      </c>
      <c r="DQ210" s="62">
        <v>9</v>
      </c>
      <c r="DR210" s="62">
        <v>12</v>
      </c>
      <c r="DS210" s="62">
        <v>11</v>
      </c>
      <c r="DT210" s="143">
        <f>(2.71828^(-492.8857+59.0795*K210+7.224*L210))/(1+(2.71828^(-492.8857+59.0795*K210+7.224*L210)))</f>
        <v>4.735237059301307E-20</v>
      </c>
      <c r="DU210" s="40">
        <f>COUNTIF($M210,"=13")+COUNTIF($N210,"=21")+COUNTIF($O210,"=14")+COUNTIF($P210,"=11")+COUNTIF($Q210,"=11")+COUNTIF($R210,"=14")+COUNTIF($S210,"=12")+COUNTIF($T210,"=12")+COUNTIF($U210,"=12")+COUNTIF($V210,"=13")+COUNTIF($W210,"=13")+COUNTIF($X210,"=16")</f>
        <v>10</v>
      </c>
      <c r="DV210" s="40">
        <f>COUNTIF($Y210,"=17")+COUNTIF($Z210,"=9")+COUNTIF($AA210,"=9")+COUNTIF($AB210,"=11")+COUNTIF($AC210,"=11")+COUNTIF($AD210,"=25")+COUNTIF($AE210,"=15")+COUNTIF($AF210,"=19")+COUNTIF($AG210,"=30")+COUNTIF($AH210,"=15")+COUNTIF($AI210,"=15")+COUNTIF($AJ210,"=16")+COUNTIF($AK210,"=17")</f>
        <v>11</v>
      </c>
      <c r="DW210" s="40">
        <f>COUNTIF($AL210,"=11")+COUNTIF($AM210,"=11")+COUNTIF($AN210,"=22")+COUNTIF($AO210,"=23")+COUNTIF($AP210,"=17")+COUNTIF($AQ210,"=14")+COUNTIF($AR210,"=19")+COUNTIF($AS210,"=17")+COUNTIF($AV210,"=12")+COUNTIF($AW210,"=12")</f>
        <v>7</v>
      </c>
      <c r="DX210" s="40">
        <f>COUNTIF($AX210,"=11")+COUNTIF($AY210,"=9")+COUNTIF($AZ210,"=15")+COUNTIF($BA210,"=16")+COUNTIF($BB210,"=8")+COUNTIF($BC210,"=10")+COUNTIF($BD210,"=10")+COUNTIF($BE210,"=8")+COUNTIF($BF210,"=10")+COUNTIF($BG210,"=10")</f>
        <v>9</v>
      </c>
      <c r="DY210" s="40">
        <f>COUNTIF($BH210,"=12")+COUNTIF($BI210,"=23")+COUNTIF($BJ210,"=23")+COUNTIF($BK210,"=15")+COUNTIF($BL210,"=10")+COUNTIF($BM210,"=12")+COUNTIF($BN210,"=12")+COUNTIF($BO210,"=16")+COUNTIF($BP210,"=8")+COUNTIF($BQ210,"=12")+COUNTIF($BR210,"=22")+COUNTIF($BS210,"=20")+COUNTIF($BT210,"=13")</f>
        <v>10</v>
      </c>
      <c r="DZ210" s="40">
        <f>COUNTIF($BU210,"=12")+COUNTIF($BV210,"=11")+COUNTIF($BW210,"=13")+COUNTIF($BX210,"=10")+COUNTIF($BY210,"=11")+COUNTIF($BZ210,"=12")+COUNTIF($CA210,"=12")</f>
        <v>5</v>
      </c>
      <c r="EA210" s="2" t="s">
        <v>201</v>
      </c>
      <c r="EB210" s="20" t="s">
        <v>615</v>
      </c>
    </row>
    <row r="211" spans="1:132" s="51" customFormat="1" x14ac:dyDescent="0.25">
      <c r="A211" s="20">
        <v>73914</v>
      </c>
      <c r="B211" s="29" t="s">
        <v>98</v>
      </c>
      <c r="C211" s="2" t="s">
        <v>166</v>
      </c>
      <c r="D211" s="112" t="s">
        <v>31</v>
      </c>
      <c r="E211" s="2" t="s">
        <v>3</v>
      </c>
      <c r="F211" s="2" t="s">
        <v>98</v>
      </c>
      <c r="G211" s="98">
        <v>43739</v>
      </c>
      <c r="H211" s="72" t="s">
        <v>0</v>
      </c>
      <c r="I211" s="20" t="s">
        <v>286</v>
      </c>
      <c r="J211" s="2" t="s">
        <v>284</v>
      </c>
      <c r="K211" s="123">
        <f>+COUNTIF($N211,"&lt;=21")+COUNTIF($AA211,"&lt;=9")+COUNTIF($AJ211,"&lt;=16")+COUNTIF($AN211,"&gt;=22")+COUNTIF($AP211,"&gt;=17")+COUNTIF($AQ211,"&lt;=14")+COUNTIF($AR211,"&gt;=19")+COUNTIF($BK211,"&lt;=15")+COUNTIF($BO211,"&gt;=16")+COUNTIF($BX211,"&lt;=10")</f>
        <v>6</v>
      </c>
      <c r="L211" s="124">
        <f>65-(+DU211+DV211+DW211+DX211+DY211+DZ211)</f>
        <v>13</v>
      </c>
      <c r="M211" s="113">
        <v>13</v>
      </c>
      <c r="N211" s="113">
        <v>23</v>
      </c>
      <c r="O211" s="113">
        <v>14</v>
      </c>
      <c r="P211" s="113">
        <v>10</v>
      </c>
      <c r="Q211" s="114">
        <v>11</v>
      </c>
      <c r="R211" s="114">
        <v>14</v>
      </c>
      <c r="S211" s="113">
        <v>12</v>
      </c>
      <c r="T211" s="113">
        <v>12</v>
      </c>
      <c r="U211" s="113">
        <v>12</v>
      </c>
      <c r="V211" s="113">
        <v>13</v>
      </c>
      <c r="W211" s="113">
        <v>13</v>
      </c>
      <c r="X211" s="113">
        <v>16</v>
      </c>
      <c r="Y211" s="113">
        <v>17</v>
      </c>
      <c r="Z211" s="121">
        <v>9</v>
      </c>
      <c r="AA211" s="121">
        <v>9</v>
      </c>
      <c r="AB211" s="113">
        <v>11</v>
      </c>
      <c r="AC211" s="113">
        <v>11</v>
      </c>
      <c r="AD211" s="113">
        <v>26</v>
      </c>
      <c r="AE211" s="113">
        <v>15</v>
      </c>
      <c r="AF211" s="113">
        <v>19</v>
      </c>
      <c r="AG211" s="113">
        <v>28</v>
      </c>
      <c r="AH211" s="114">
        <v>14</v>
      </c>
      <c r="AI211" s="114">
        <v>15</v>
      </c>
      <c r="AJ211" s="114">
        <v>16</v>
      </c>
      <c r="AK211" s="114">
        <v>18</v>
      </c>
      <c r="AL211" s="113">
        <v>11</v>
      </c>
      <c r="AM211" s="113">
        <v>11</v>
      </c>
      <c r="AN211" s="121">
        <v>19</v>
      </c>
      <c r="AO211" s="121">
        <v>23</v>
      </c>
      <c r="AP211" s="113">
        <v>17</v>
      </c>
      <c r="AQ211" s="113">
        <v>15</v>
      </c>
      <c r="AR211" s="113">
        <v>19</v>
      </c>
      <c r="AS211" s="113">
        <v>18</v>
      </c>
      <c r="AT211" s="121">
        <v>35</v>
      </c>
      <c r="AU211" s="121">
        <v>38</v>
      </c>
      <c r="AV211" s="113">
        <v>12</v>
      </c>
      <c r="AW211" s="113">
        <v>12</v>
      </c>
      <c r="AX211" s="113">
        <v>11</v>
      </c>
      <c r="AY211" s="113">
        <v>9</v>
      </c>
      <c r="AZ211" s="121">
        <v>14</v>
      </c>
      <c r="BA211" s="121">
        <v>16</v>
      </c>
      <c r="BB211" s="113">
        <v>8</v>
      </c>
      <c r="BC211" s="113">
        <v>10</v>
      </c>
      <c r="BD211" s="113">
        <v>10</v>
      </c>
      <c r="BE211" s="113">
        <v>8</v>
      </c>
      <c r="BF211" s="113">
        <v>10</v>
      </c>
      <c r="BG211" s="113">
        <v>10</v>
      </c>
      <c r="BH211" s="113">
        <v>12</v>
      </c>
      <c r="BI211" s="121">
        <v>22</v>
      </c>
      <c r="BJ211" s="121">
        <v>23</v>
      </c>
      <c r="BK211" s="113">
        <v>15</v>
      </c>
      <c r="BL211" s="113">
        <v>10</v>
      </c>
      <c r="BM211" s="113">
        <v>12</v>
      </c>
      <c r="BN211" s="113">
        <v>12</v>
      </c>
      <c r="BO211" s="113">
        <v>16</v>
      </c>
      <c r="BP211" s="113">
        <v>8</v>
      </c>
      <c r="BQ211" s="113">
        <v>12</v>
      </c>
      <c r="BR211" s="113">
        <v>22</v>
      </c>
      <c r="BS211" s="113">
        <v>20</v>
      </c>
      <c r="BT211" s="113">
        <v>13</v>
      </c>
      <c r="BU211" s="113">
        <v>12</v>
      </c>
      <c r="BV211" s="113">
        <v>11</v>
      </c>
      <c r="BW211" s="113">
        <v>13</v>
      </c>
      <c r="BX211" s="113">
        <v>11</v>
      </c>
      <c r="BY211" s="113">
        <v>11</v>
      </c>
      <c r="BZ211" s="113">
        <v>13</v>
      </c>
      <c r="CA211" s="113">
        <v>12</v>
      </c>
      <c r="CB211" s="71" t="s">
        <v>0</v>
      </c>
      <c r="CC211" s="71" t="s">
        <v>0</v>
      </c>
      <c r="CD211" s="71" t="s">
        <v>0</v>
      </c>
      <c r="CE211" s="71" t="s">
        <v>0</v>
      </c>
      <c r="CF211" s="71" t="s">
        <v>0</v>
      </c>
      <c r="CG211" s="71" t="s">
        <v>0</v>
      </c>
      <c r="CH211" s="71" t="s">
        <v>0</v>
      </c>
      <c r="CI211" s="71" t="s">
        <v>0</v>
      </c>
      <c r="CJ211" s="71" t="s">
        <v>0</v>
      </c>
      <c r="CK211" s="71" t="s">
        <v>0</v>
      </c>
      <c r="CL211" s="71" t="s">
        <v>0</v>
      </c>
      <c r="CM211" s="71" t="s">
        <v>0</v>
      </c>
      <c r="CN211" s="71" t="s">
        <v>0</v>
      </c>
      <c r="CO211" s="71" t="s">
        <v>0</v>
      </c>
      <c r="CP211" s="71" t="s">
        <v>0</v>
      </c>
      <c r="CQ211" s="71" t="s">
        <v>0</v>
      </c>
      <c r="CR211" s="71" t="s">
        <v>0</v>
      </c>
      <c r="CS211" s="71" t="s">
        <v>0</v>
      </c>
      <c r="CT211" s="71" t="s">
        <v>0</v>
      </c>
      <c r="CU211" s="71" t="s">
        <v>0</v>
      </c>
      <c r="CV211" s="71" t="s">
        <v>0</v>
      </c>
      <c r="CW211" s="71" t="s">
        <v>0</v>
      </c>
      <c r="CX211" s="71" t="s">
        <v>0</v>
      </c>
      <c r="CY211" s="71" t="s">
        <v>0</v>
      </c>
      <c r="CZ211" s="71" t="s">
        <v>0</v>
      </c>
      <c r="DA211" s="71" t="s">
        <v>0</v>
      </c>
      <c r="DB211" s="71" t="s">
        <v>0</v>
      </c>
      <c r="DC211" s="71" t="s">
        <v>0</v>
      </c>
      <c r="DD211" s="71" t="s">
        <v>0</v>
      </c>
      <c r="DE211" s="71" t="s">
        <v>0</v>
      </c>
      <c r="DF211" s="71" t="s">
        <v>0</v>
      </c>
      <c r="DG211" s="71" t="s">
        <v>0</v>
      </c>
      <c r="DH211" s="71" t="s">
        <v>0</v>
      </c>
      <c r="DI211" s="71" t="s">
        <v>0</v>
      </c>
      <c r="DJ211" s="71" t="s">
        <v>0</v>
      </c>
      <c r="DK211" s="71" t="s">
        <v>0</v>
      </c>
      <c r="DL211" s="71" t="s">
        <v>0</v>
      </c>
      <c r="DM211" s="71" t="s">
        <v>0</v>
      </c>
      <c r="DN211" s="71" t="s">
        <v>0</v>
      </c>
      <c r="DO211" s="71" t="s">
        <v>0</v>
      </c>
      <c r="DP211" s="71" t="s">
        <v>0</v>
      </c>
      <c r="DQ211" s="71" t="s">
        <v>0</v>
      </c>
      <c r="DR211" s="71" t="s">
        <v>0</v>
      </c>
      <c r="DS211" s="71" t="s">
        <v>0</v>
      </c>
      <c r="DT211" s="143">
        <f>(2.71828^(-492.8857+59.0795*K211+7.224*L211))/(1+(2.71828^(-492.8857+59.0795*K211+7.224*L211)))</f>
        <v>4.735237059301307E-20</v>
      </c>
      <c r="DU211" s="40">
        <f>COUNTIF($M211,"=13")+COUNTIF($N211,"=21")+COUNTIF($O211,"=14")+COUNTIF($P211,"=11")+COUNTIF($Q211,"=11")+COUNTIF($R211,"=14")+COUNTIF($S211,"=12")+COUNTIF($T211,"=12")+COUNTIF($U211,"=12")+COUNTIF($V211,"=13")+COUNTIF($W211,"=13")+COUNTIF($X211,"=16")</f>
        <v>10</v>
      </c>
      <c r="DV211" s="40">
        <f>COUNTIF($Y211,"=17")+COUNTIF($Z211,"=9")+COUNTIF($AA211,"=9")+COUNTIF($AB211,"=11")+COUNTIF($AC211,"=11")+COUNTIF($AD211,"=25")+COUNTIF($AE211,"=15")+COUNTIF($AF211,"=19")+COUNTIF($AG211,"=30")+COUNTIF($AH211,"=15")+COUNTIF($AI211,"=15")+COUNTIF($AJ211,"=16")+COUNTIF($AK211,"=17")</f>
        <v>9</v>
      </c>
      <c r="DW211" s="40">
        <f>COUNTIF($AL211,"=11")+COUNTIF($AM211,"=11")+COUNTIF($AN211,"=22")+COUNTIF($AO211,"=23")+COUNTIF($AP211,"=17")+COUNTIF($AQ211,"=14")+COUNTIF($AR211,"=19")+COUNTIF($AS211,"=17")+COUNTIF($AV211,"=12")+COUNTIF($AW211,"=12")</f>
        <v>7</v>
      </c>
      <c r="DX211" s="40">
        <f>COUNTIF($AX211,"=11")+COUNTIF($AY211,"=9")+COUNTIF($AZ211,"=15")+COUNTIF($BA211,"=16")+COUNTIF($BB211,"=8")+COUNTIF($BC211,"=10")+COUNTIF($BD211,"=10")+COUNTIF($BE211,"=8")+COUNTIF($BF211,"=10")+COUNTIF($BG211,"=10")</f>
        <v>9</v>
      </c>
      <c r="DY211" s="40">
        <f>COUNTIF($BH211,"=12")+COUNTIF($BI211,"=23")+COUNTIF($BJ211,"=23")+COUNTIF($BK211,"=15")+COUNTIF($BL211,"=10")+COUNTIF($BM211,"=12")+COUNTIF($BN211,"=12")+COUNTIF($BO211,"=16")+COUNTIF($BP211,"=8")+COUNTIF($BQ211,"=12")+COUNTIF($BR211,"=22")+COUNTIF($BS211,"=20")+COUNTIF($BT211,"=13")</f>
        <v>12</v>
      </c>
      <c r="DZ211" s="40">
        <f>COUNTIF($BU211,"=12")+COUNTIF($BV211,"=11")+COUNTIF($BW211,"=13")+COUNTIF($BX211,"=10")+COUNTIF($BY211,"=11")+COUNTIF($BZ211,"=12")+COUNTIF($CA211,"=12")</f>
        <v>5</v>
      </c>
      <c r="EA211" s="2" t="s">
        <v>0</v>
      </c>
      <c r="EB211" s="2" t="s">
        <v>616</v>
      </c>
    </row>
    <row r="212" spans="1:132" s="51" customFormat="1" x14ac:dyDescent="0.25">
      <c r="A212" s="20">
        <v>97046</v>
      </c>
      <c r="B212" s="15" t="s">
        <v>64</v>
      </c>
      <c r="C212" s="20" t="s">
        <v>166</v>
      </c>
      <c r="D212" s="112" t="s">
        <v>31</v>
      </c>
      <c r="E212" s="2" t="s">
        <v>111</v>
      </c>
      <c r="F212" s="20" t="s">
        <v>64</v>
      </c>
      <c r="G212" s="98">
        <v>43739</v>
      </c>
      <c r="H212" s="72" t="s">
        <v>0</v>
      </c>
      <c r="I212" s="20" t="s">
        <v>286</v>
      </c>
      <c r="J212" s="20" t="s">
        <v>284</v>
      </c>
      <c r="K212" s="123">
        <f>+COUNTIF($N212,"&lt;=21")+COUNTIF($AA212,"&lt;=9")+COUNTIF($AJ212,"&lt;=16")+COUNTIF($AN212,"&gt;=22")+COUNTIF($AP212,"&gt;=17")+COUNTIF($AQ212,"&lt;=14")+COUNTIF($AR212,"&gt;=19")+COUNTIF($BK212,"&lt;=15")+COUNTIF($BO212,"&gt;=16")+COUNTIF($BX212,"&lt;=10")</f>
        <v>6</v>
      </c>
      <c r="L212" s="124">
        <f>65-(+DU212+DV212+DW212+DX212+DY212+DZ212)</f>
        <v>13</v>
      </c>
      <c r="M212" s="113">
        <v>13</v>
      </c>
      <c r="N212" s="113">
        <v>24</v>
      </c>
      <c r="O212" s="113">
        <v>14</v>
      </c>
      <c r="P212" s="113">
        <v>11</v>
      </c>
      <c r="Q212" s="114">
        <v>11</v>
      </c>
      <c r="R212" s="114">
        <v>14</v>
      </c>
      <c r="S212" s="113">
        <v>12</v>
      </c>
      <c r="T212" s="113">
        <v>12</v>
      </c>
      <c r="U212" s="113">
        <v>11</v>
      </c>
      <c r="V212" s="113">
        <v>13</v>
      </c>
      <c r="W212" s="113">
        <v>13</v>
      </c>
      <c r="X212" s="113">
        <v>16</v>
      </c>
      <c r="Y212" s="113">
        <v>18</v>
      </c>
      <c r="Z212" s="114">
        <v>9</v>
      </c>
      <c r="AA212" s="114">
        <v>9</v>
      </c>
      <c r="AB212" s="113">
        <v>11</v>
      </c>
      <c r="AC212" s="113">
        <v>11</v>
      </c>
      <c r="AD212" s="113">
        <v>25</v>
      </c>
      <c r="AE212" s="113">
        <v>15</v>
      </c>
      <c r="AF212" s="113">
        <v>19</v>
      </c>
      <c r="AG212" s="113">
        <v>29</v>
      </c>
      <c r="AH212" s="114">
        <v>15</v>
      </c>
      <c r="AI212" s="114">
        <v>16</v>
      </c>
      <c r="AJ212" s="114">
        <v>16</v>
      </c>
      <c r="AK212" s="114">
        <v>16</v>
      </c>
      <c r="AL212" s="113">
        <v>11</v>
      </c>
      <c r="AM212" s="113">
        <v>11</v>
      </c>
      <c r="AN212" s="114">
        <v>19</v>
      </c>
      <c r="AO212" s="114">
        <v>23</v>
      </c>
      <c r="AP212" s="113">
        <v>17</v>
      </c>
      <c r="AQ212" s="113">
        <v>14</v>
      </c>
      <c r="AR212" s="113">
        <v>16</v>
      </c>
      <c r="AS212" s="113">
        <v>18</v>
      </c>
      <c r="AT212" s="114">
        <v>36</v>
      </c>
      <c r="AU212" s="114">
        <v>37</v>
      </c>
      <c r="AV212" s="113">
        <v>12</v>
      </c>
      <c r="AW212" s="113">
        <v>12</v>
      </c>
      <c r="AX212" s="113">
        <v>11</v>
      </c>
      <c r="AY212" s="113">
        <v>9</v>
      </c>
      <c r="AZ212" s="114">
        <v>16</v>
      </c>
      <c r="BA212" s="114">
        <v>16</v>
      </c>
      <c r="BB212" s="113">
        <v>8</v>
      </c>
      <c r="BC212" s="113">
        <v>10</v>
      </c>
      <c r="BD212" s="113">
        <v>10</v>
      </c>
      <c r="BE212" s="113">
        <v>8</v>
      </c>
      <c r="BF212" s="113">
        <v>10</v>
      </c>
      <c r="BG212" s="113">
        <v>10</v>
      </c>
      <c r="BH212" s="113">
        <v>12</v>
      </c>
      <c r="BI212" s="114">
        <v>23</v>
      </c>
      <c r="BJ212" s="114">
        <v>23</v>
      </c>
      <c r="BK212" s="113">
        <v>15</v>
      </c>
      <c r="BL212" s="113">
        <v>10</v>
      </c>
      <c r="BM212" s="113">
        <v>12</v>
      </c>
      <c r="BN212" s="113">
        <v>12</v>
      </c>
      <c r="BO212" s="113">
        <v>16</v>
      </c>
      <c r="BP212" s="113">
        <v>8</v>
      </c>
      <c r="BQ212" s="113">
        <v>12</v>
      </c>
      <c r="BR212" s="113">
        <v>22</v>
      </c>
      <c r="BS212" s="113">
        <v>22</v>
      </c>
      <c r="BT212" s="113">
        <v>13</v>
      </c>
      <c r="BU212" s="113">
        <v>12</v>
      </c>
      <c r="BV212" s="113">
        <v>11</v>
      </c>
      <c r="BW212" s="113">
        <v>13</v>
      </c>
      <c r="BX212" s="113">
        <v>11</v>
      </c>
      <c r="BY212" s="113">
        <v>11</v>
      </c>
      <c r="BZ212" s="113">
        <v>13</v>
      </c>
      <c r="CA212" s="113">
        <v>12</v>
      </c>
      <c r="CB212" s="71" t="s">
        <v>0</v>
      </c>
      <c r="CC212" s="71" t="s">
        <v>0</v>
      </c>
      <c r="CD212" s="71" t="s">
        <v>0</v>
      </c>
      <c r="CE212" s="71" t="s">
        <v>0</v>
      </c>
      <c r="CF212" s="71" t="s">
        <v>0</v>
      </c>
      <c r="CG212" s="71" t="s">
        <v>0</v>
      </c>
      <c r="CH212" s="71" t="s">
        <v>0</v>
      </c>
      <c r="CI212" s="71" t="s">
        <v>0</v>
      </c>
      <c r="CJ212" s="71" t="s">
        <v>0</v>
      </c>
      <c r="CK212" s="71" t="s">
        <v>0</v>
      </c>
      <c r="CL212" s="71" t="s">
        <v>0</v>
      </c>
      <c r="CM212" s="71" t="s">
        <v>0</v>
      </c>
      <c r="CN212" s="71" t="s">
        <v>0</v>
      </c>
      <c r="CO212" s="71" t="s">
        <v>0</v>
      </c>
      <c r="CP212" s="71" t="s">
        <v>0</v>
      </c>
      <c r="CQ212" s="71" t="s">
        <v>0</v>
      </c>
      <c r="CR212" s="71" t="s">
        <v>0</v>
      </c>
      <c r="CS212" s="71" t="s">
        <v>0</v>
      </c>
      <c r="CT212" s="71" t="s">
        <v>0</v>
      </c>
      <c r="CU212" s="71" t="s">
        <v>0</v>
      </c>
      <c r="CV212" s="71" t="s">
        <v>0</v>
      </c>
      <c r="CW212" s="71" t="s">
        <v>0</v>
      </c>
      <c r="CX212" s="71" t="s">
        <v>0</v>
      </c>
      <c r="CY212" s="71" t="s">
        <v>0</v>
      </c>
      <c r="CZ212" s="71" t="s">
        <v>0</v>
      </c>
      <c r="DA212" s="71" t="s">
        <v>0</v>
      </c>
      <c r="DB212" s="71" t="s">
        <v>0</v>
      </c>
      <c r="DC212" s="71" t="s">
        <v>0</v>
      </c>
      <c r="DD212" s="71" t="s">
        <v>0</v>
      </c>
      <c r="DE212" s="71" t="s">
        <v>0</v>
      </c>
      <c r="DF212" s="71" t="s">
        <v>0</v>
      </c>
      <c r="DG212" s="71" t="s">
        <v>0</v>
      </c>
      <c r="DH212" s="71" t="s">
        <v>0</v>
      </c>
      <c r="DI212" s="71" t="s">
        <v>0</v>
      </c>
      <c r="DJ212" s="71" t="s">
        <v>0</v>
      </c>
      <c r="DK212" s="71" t="s">
        <v>0</v>
      </c>
      <c r="DL212" s="71" t="s">
        <v>0</v>
      </c>
      <c r="DM212" s="71" t="s">
        <v>0</v>
      </c>
      <c r="DN212" s="71" t="s">
        <v>0</v>
      </c>
      <c r="DO212" s="71" t="s">
        <v>0</v>
      </c>
      <c r="DP212" s="71" t="s">
        <v>0</v>
      </c>
      <c r="DQ212" s="71" t="s">
        <v>0</v>
      </c>
      <c r="DR212" s="71" t="s">
        <v>0</v>
      </c>
      <c r="DS212" s="71" t="s">
        <v>0</v>
      </c>
      <c r="DT212" s="143">
        <f>(2.71828^(-492.8857+59.0795*K212+7.224*L212))/(1+(2.71828^(-492.8857+59.0795*K212+7.224*L212)))</f>
        <v>4.735237059301307E-20</v>
      </c>
      <c r="DU212" s="40">
        <f>COUNTIF($M212,"=13")+COUNTIF($N212,"=21")+COUNTIF($O212,"=14")+COUNTIF($P212,"=11")+COUNTIF($Q212,"=11")+COUNTIF($R212,"=14")+COUNTIF($S212,"=12")+COUNTIF($T212,"=12")+COUNTIF($U212,"=12")+COUNTIF($V212,"=13")+COUNTIF($W212,"=13")+COUNTIF($X212,"=16")</f>
        <v>10</v>
      </c>
      <c r="DV212" s="40">
        <f>COUNTIF($Y212,"=17")+COUNTIF($Z212,"=9")+COUNTIF($AA212,"=9")+COUNTIF($AB212,"=11")+COUNTIF($AC212,"=11")+COUNTIF($AD212,"=25")+COUNTIF($AE212,"=15")+COUNTIF($AF212,"=19")+COUNTIF($AG212,"=30")+COUNTIF($AH212,"=15")+COUNTIF($AI212,"=15")+COUNTIF($AJ212,"=16")+COUNTIF($AK212,"=17")</f>
        <v>9</v>
      </c>
      <c r="DW212" s="40">
        <f>COUNTIF($AL212,"=11")+COUNTIF($AM212,"=11")+COUNTIF($AN212,"=22")+COUNTIF($AO212,"=23")+COUNTIF($AP212,"=17")+COUNTIF($AQ212,"=14")+COUNTIF($AR212,"=19")+COUNTIF($AS212,"=17")+COUNTIF($AV212,"=12")+COUNTIF($AW212,"=12")</f>
        <v>7</v>
      </c>
      <c r="DX212" s="40">
        <f>COUNTIF($AX212,"=11")+COUNTIF($AY212,"=9")+COUNTIF($AZ212,"=15")+COUNTIF($BA212,"=16")+COUNTIF($BB212,"=8")+COUNTIF($BC212,"=10")+COUNTIF($BD212,"=10")+COUNTIF($BE212,"=8")+COUNTIF($BF212,"=10")+COUNTIF($BG212,"=10")</f>
        <v>9</v>
      </c>
      <c r="DY212" s="40">
        <f>COUNTIF($BH212,"=12")+COUNTIF($BI212,"=23")+COUNTIF($BJ212,"=23")+COUNTIF($BK212,"=15")+COUNTIF($BL212,"=10")+COUNTIF($BM212,"=12")+COUNTIF($BN212,"=12")+COUNTIF($BO212,"=16")+COUNTIF($BP212,"=8")+COUNTIF($BQ212,"=12")+COUNTIF($BR212,"=22")+COUNTIF($BS212,"=20")+COUNTIF($BT212,"=13")</f>
        <v>12</v>
      </c>
      <c r="DZ212" s="40">
        <f>COUNTIF($BU212,"=12")+COUNTIF($BV212,"=11")+COUNTIF($BW212,"=13")+COUNTIF($BX212,"=10")+COUNTIF($BY212,"=11")+COUNTIF($BZ212,"=12")+COUNTIF($CA212,"=12")</f>
        <v>5</v>
      </c>
      <c r="EA212" s="2" t="s">
        <v>64</v>
      </c>
      <c r="EB212" s="20" t="s">
        <v>0</v>
      </c>
    </row>
    <row r="213" spans="1:132" s="51" customFormat="1" x14ac:dyDescent="0.25">
      <c r="A213" s="20">
        <v>98416</v>
      </c>
      <c r="B213" s="52" t="s">
        <v>120</v>
      </c>
      <c r="C213" s="20" t="s">
        <v>166</v>
      </c>
      <c r="D213" s="112" t="s">
        <v>31</v>
      </c>
      <c r="E213" s="20" t="s">
        <v>17</v>
      </c>
      <c r="F213" s="20" t="s">
        <v>119</v>
      </c>
      <c r="G213" s="98">
        <v>43739</v>
      </c>
      <c r="H213" s="72" t="s">
        <v>0</v>
      </c>
      <c r="I213" s="2" t="s">
        <v>285</v>
      </c>
      <c r="J213" s="20" t="s">
        <v>284</v>
      </c>
      <c r="K213" s="123">
        <f>+COUNTIF($N213,"&lt;=21")+COUNTIF($AA213,"&lt;=9")+COUNTIF($AJ213,"&lt;=16")+COUNTIF($AN213,"&gt;=22")+COUNTIF($AP213,"&gt;=17")+COUNTIF($AQ213,"&lt;=14")+COUNTIF($AR213,"&gt;=19")+COUNTIF($BK213,"&lt;=15")+COUNTIF($BO213,"&gt;=16")+COUNTIF($BX213,"&lt;=10")</f>
        <v>6</v>
      </c>
      <c r="L213" s="124">
        <f>65-(+DU213+DV213+DW213+DX213+DY213+DZ213)</f>
        <v>13</v>
      </c>
      <c r="M213" s="113">
        <v>13</v>
      </c>
      <c r="N213" s="113">
        <v>24</v>
      </c>
      <c r="O213" s="113">
        <v>14</v>
      </c>
      <c r="P213" s="113">
        <v>11</v>
      </c>
      <c r="Q213" s="114">
        <v>11</v>
      </c>
      <c r="R213" s="114">
        <v>14</v>
      </c>
      <c r="S213" s="113">
        <v>12</v>
      </c>
      <c r="T213" s="113">
        <v>12</v>
      </c>
      <c r="U213" s="113">
        <v>11</v>
      </c>
      <c r="V213" s="113">
        <v>13</v>
      </c>
      <c r="W213" s="113">
        <v>13</v>
      </c>
      <c r="X213" s="113">
        <v>16</v>
      </c>
      <c r="Y213" s="113">
        <v>19</v>
      </c>
      <c r="Z213" s="114">
        <v>9</v>
      </c>
      <c r="AA213" s="114">
        <v>9</v>
      </c>
      <c r="AB213" s="113">
        <v>11</v>
      </c>
      <c r="AC213" s="113">
        <v>11</v>
      </c>
      <c r="AD213" s="113">
        <v>25</v>
      </c>
      <c r="AE213" s="113">
        <v>15</v>
      </c>
      <c r="AF213" s="113">
        <v>19</v>
      </c>
      <c r="AG213" s="113">
        <v>29</v>
      </c>
      <c r="AH213" s="114">
        <v>15</v>
      </c>
      <c r="AI213" s="114">
        <v>16</v>
      </c>
      <c r="AJ213" s="114">
        <v>16</v>
      </c>
      <c r="AK213" s="114">
        <v>16</v>
      </c>
      <c r="AL213" s="113">
        <v>11</v>
      </c>
      <c r="AM213" s="113">
        <v>11</v>
      </c>
      <c r="AN213" s="114">
        <v>19</v>
      </c>
      <c r="AO213" s="114">
        <v>23</v>
      </c>
      <c r="AP213" s="113">
        <v>17</v>
      </c>
      <c r="AQ213" s="113">
        <v>14</v>
      </c>
      <c r="AR213" s="113">
        <v>15</v>
      </c>
      <c r="AS213" s="113">
        <v>17</v>
      </c>
      <c r="AT213" s="114">
        <v>35</v>
      </c>
      <c r="AU213" s="114">
        <v>37</v>
      </c>
      <c r="AV213" s="113">
        <v>12</v>
      </c>
      <c r="AW213" s="113">
        <v>12</v>
      </c>
      <c r="AX213" s="113">
        <v>11</v>
      </c>
      <c r="AY213" s="113">
        <v>9</v>
      </c>
      <c r="AZ213" s="114">
        <v>16</v>
      </c>
      <c r="BA213" s="114">
        <v>16</v>
      </c>
      <c r="BB213" s="113">
        <v>8</v>
      </c>
      <c r="BC213" s="113">
        <v>10</v>
      </c>
      <c r="BD213" s="113">
        <v>10</v>
      </c>
      <c r="BE213" s="113">
        <v>8</v>
      </c>
      <c r="BF213" s="113">
        <v>10</v>
      </c>
      <c r="BG213" s="113">
        <v>10</v>
      </c>
      <c r="BH213" s="113">
        <v>12</v>
      </c>
      <c r="BI213" s="114">
        <v>23</v>
      </c>
      <c r="BJ213" s="114">
        <v>24</v>
      </c>
      <c r="BK213" s="113">
        <v>15</v>
      </c>
      <c r="BL213" s="113">
        <v>10</v>
      </c>
      <c r="BM213" s="113">
        <v>12</v>
      </c>
      <c r="BN213" s="113">
        <v>12</v>
      </c>
      <c r="BO213" s="113">
        <v>16</v>
      </c>
      <c r="BP213" s="113">
        <v>8</v>
      </c>
      <c r="BQ213" s="113">
        <v>12</v>
      </c>
      <c r="BR213" s="113">
        <v>22</v>
      </c>
      <c r="BS213" s="113">
        <v>21</v>
      </c>
      <c r="BT213" s="113">
        <v>13</v>
      </c>
      <c r="BU213" s="113">
        <v>12</v>
      </c>
      <c r="BV213" s="113">
        <v>11</v>
      </c>
      <c r="BW213" s="113">
        <v>13</v>
      </c>
      <c r="BX213" s="113">
        <v>11</v>
      </c>
      <c r="BY213" s="113">
        <v>11</v>
      </c>
      <c r="BZ213" s="113">
        <v>13</v>
      </c>
      <c r="CA213" s="113">
        <v>12</v>
      </c>
      <c r="CB213" s="71">
        <v>34</v>
      </c>
      <c r="CC213" s="71">
        <v>15</v>
      </c>
      <c r="CD213" s="71">
        <v>9</v>
      </c>
      <c r="CE213" s="71">
        <v>16</v>
      </c>
      <c r="CF213" s="71">
        <v>12</v>
      </c>
      <c r="CG213" s="71">
        <v>27</v>
      </c>
      <c r="CH213" s="71">
        <v>26</v>
      </c>
      <c r="CI213" s="71">
        <v>19</v>
      </c>
      <c r="CJ213" s="71">
        <v>12</v>
      </c>
      <c r="CK213" s="71">
        <v>11</v>
      </c>
      <c r="CL213" s="71">
        <v>13</v>
      </c>
      <c r="CM213" s="71">
        <v>12</v>
      </c>
      <c r="CN213" s="71">
        <v>10</v>
      </c>
      <c r="CO213" s="71">
        <v>9</v>
      </c>
      <c r="CP213" s="71">
        <v>11</v>
      </c>
      <c r="CQ213" s="71">
        <v>12</v>
      </c>
      <c r="CR213" s="71">
        <v>10</v>
      </c>
      <c r="CS213" s="71">
        <v>11</v>
      </c>
      <c r="CT213" s="71">
        <v>11</v>
      </c>
      <c r="CU213" s="71">
        <v>30</v>
      </c>
      <c r="CV213" s="71">
        <v>12</v>
      </c>
      <c r="CW213" s="71">
        <v>14</v>
      </c>
      <c r="CX213" s="71">
        <v>24</v>
      </c>
      <c r="CY213" s="71">
        <v>13</v>
      </c>
      <c r="CZ213" s="71">
        <v>10</v>
      </c>
      <c r="DA213" s="71">
        <v>10</v>
      </c>
      <c r="DB213" s="71">
        <v>19</v>
      </c>
      <c r="DC213" s="71">
        <v>15</v>
      </c>
      <c r="DD213" s="71">
        <v>19</v>
      </c>
      <c r="DE213" s="71">
        <v>15</v>
      </c>
      <c r="DF213" s="71">
        <v>23</v>
      </c>
      <c r="DG213" s="71">
        <v>17</v>
      </c>
      <c r="DH213" s="71">
        <v>12</v>
      </c>
      <c r="DI213" s="71">
        <v>15</v>
      </c>
      <c r="DJ213" s="71">
        <v>24</v>
      </c>
      <c r="DK213" s="71">
        <v>12</v>
      </c>
      <c r="DL213" s="71">
        <v>23</v>
      </c>
      <c r="DM213" s="71">
        <v>18</v>
      </c>
      <c r="DN213" s="71">
        <v>8</v>
      </c>
      <c r="DO213" s="71">
        <v>14</v>
      </c>
      <c r="DP213" s="71">
        <v>17</v>
      </c>
      <c r="DQ213" s="71">
        <v>9</v>
      </c>
      <c r="DR213" s="71">
        <v>12</v>
      </c>
      <c r="DS213" s="71">
        <v>11</v>
      </c>
      <c r="DT213" s="143">
        <f>(2.71828^(-492.8857+59.0795*K213+7.224*L213))/(1+(2.71828^(-492.8857+59.0795*K213+7.224*L213)))</f>
        <v>4.735237059301307E-20</v>
      </c>
      <c r="DU213" s="40">
        <f>COUNTIF($M213,"=13")+COUNTIF($N213,"=21")+COUNTIF($O213,"=14")+COUNTIF($P213,"=11")+COUNTIF($Q213,"=11")+COUNTIF($R213,"=14")+COUNTIF($S213,"=12")+COUNTIF($T213,"=12")+COUNTIF($U213,"=12")+COUNTIF($V213,"=13")+COUNTIF($W213,"=13")+COUNTIF($X213,"=16")</f>
        <v>10</v>
      </c>
      <c r="DV213" s="40">
        <f>COUNTIF($Y213,"=17")+COUNTIF($Z213,"=9")+COUNTIF($AA213,"=9")+COUNTIF($AB213,"=11")+COUNTIF($AC213,"=11")+COUNTIF($AD213,"=25")+COUNTIF($AE213,"=15")+COUNTIF($AF213,"=19")+COUNTIF($AG213,"=30")+COUNTIF($AH213,"=15")+COUNTIF($AI213,"=15")+COUNTIF($AJ213,"=16")+COUNTIF($AK213,"=17")</f>
        <v>9</v>
      </c>
      <c r="DW213" s="40">
        <f>COUNTIF($AL213,"=11")+COUNTIF($AM213,"=11")+COUNTIF($AN213,"=22")+COUNTIF($AO213,"=23")+COUNTIF($AP213,"=17")+COUNTIF($AQ213,"=14")+COUNTIF($AR213,"=19")+COUNTIF($AS213,"=17")+COUNTIF($AV213,"=12")+COUNTIF($AW213,"=12")</f>
        <v>8</v>
      </c>
      <c r="DX213" s="40">
        <f>COUNTIF($AX213,"=11")+COUNTIF($AY213,"=9")+COUNTIF($AZ213,"=15")+COUNTIF($BA213,"=16")+COUNTIF($BB213,"=8")+COUNTIF($BC213,"=10")+COUNTIF($BD213,"=10")+COUNTIF($BE213,"=8")+COUNTIF($BF213,"=10")+COUNTIF($BG213,"=10")</f>
        <v>9</v>
      </c>
      <c r="DY213" s="40">
        <f>COUNTIF($BH213,"=12")+COUNTIF($BI213,"=23")+COUNTIF($BJ213,"=23")+COUNTIF($BK213,"=15")+COUNTIF($BL213,"=10")+COUNTIF($BM213,"=12")+COUNTIF($BN213,"=12")+COUNTIF($BO213,"=16")+COUNTIF($BP213,"=8")+COUNTIF($BQ213,"=12")+COUNTIF($BR213,"=22")+COUNTIF($BS213,"=20")+COUNTIF($BT213,"=13")</f>
        <v>11</v>
      </c>
      <c r="DZ213" s="40">
        <f>COUNTIF($BU213,"=12")+COUNTIF($BV213,"=11")+COUNTIF($BW213,"=13")+COUNTIF($BX213,"=10")+COUNTIF($BY213,"=11")+COUNTIF($BZ213,"=12")+COUNTIF($CA213,"=12")</f>
        <v>5</v>
      </c>
      <c r="EA213" s="2" t="s">
        <v>0</v>
      </c>
      <c r="EB213" s="20" t="s">
        <v>619</v>
      </c>
    </row>
    <row r="214" spans="1:132" s="51" customFormat="1" x14ac:dyDescent="0.25">
      <c r="A214" s="20">
        <v>101596</v>
      </c>
      <c r="B214" s="2" t="s">
        <v>120</v>
      </c>
      <c r="C214" s="20" t="s">
        <v>166</v>
      </c>
      <c r="D214" s="112" t="s">
        <v>31</v>
      </c>
      <c r="E214" s="20" t="s">
        <v>17</v>
      </c>
      <c r="F214" s="20" t="s">
        <v>119</v>
      </c>
      <c r="G214" s="98">
        <v>43739</v>
      </c>
      <c r="H214" s="72" t="s">
        <v>0</v>
      </c>
      <c r="I214" s="2" t="s">
        <v>285</v>
      </c>
      <c r="J214" s="20" t="s">
        <v>284</v>
      </c>
      <c r="K214" s="123">
        <f>+COUNTIF($N214,"&lt;=21")+COUNTIF($AA214,"&lt;=9")+COUNTIF($AJ214,"&lt;=16")+COUNTIF($AN214,"&gt;=22")+COUNTIF($AP214,"&gt;=17")+COUNTIF($AQ214,"&lt;=14")+COUNTIF($AR214,"&gt;=19")+COUNTIF($BK214,"&lt;=15")+COUNTIF($BO214,"&gt;=16")+COUNTIF($BX214,"&lt;=10")</f>
        <v>6</v>
      </c>
      <c r="L214" s="124">
        <f>65-(+DU214+DV214+DW214+DX214+DY214+DZ214)</f>
        <v>13</v>
      </c>
      <c r="M214" s="113">
        <v>13</v>
      </c>
      <c r="N214" s="113">
        <v>24</v>
      </c>
      <c r="O214" s="113">
        <v>14</v>
      </c>
      <c r="P214" s="113">
        <v>11</v>
      </c>
      <c r="Q214" s="114">
        <v>11</v>
      </c>
      <c r="R214" s="114">
        <v>14</v>
      </c>
      <c r="S214" s="113">
        <v>12</v>
      </c>
      <c r="T214" s="113">
        <v>12</v>
      </c>
      <c r="U214" s="113">
        <v>11</v>
      </c>
      <c r="V214" s="113">
        <v>13</v>
      </c>
      <c r="W214" s="113">
        <v>13</v>
      </c>
      <c r="X214" s="113">
        <v>16</v>
      </c>
      <c r="Y214" s="113">
        <v>19</v>
      </c>
      <c r="Z214" s="114">
        <v>9</v>
      </c>
      <c r="AA214" s="114">
        <v>9</v>
      </c>
      <c r="AB214" s="113">
        <v>11</v>
      </c>
      <c r="AC214" s="113">
        <v>11</v>
      </c>
      <c r="AD214" s="113">
        <v>25</v>
      </c>
      <c r="AE214" s="113">
        <v>15</v>
      </c>
      <c r="AF214" s="113">
        <v>19</v>
      </c>
      <c r="AG214" s="113">
        <v>29</v>
      </c>
      <c r="AH214" s="114">
        <v>15</v>
      </c>
      <c r="AI214" s="114">
        <v>16</v>
      </c>
      <c r="AJ214" s="114">
        <v>16</v>
      </c>
      <c r="AK214" s="114">
        <v>16</v>
      </c>
      <c r="AL214" s="113">
        <v>11</v>
      </c>
      <c r="AM214" s="113">
        <v>11</v>
      </c>
      <c r="AN214" s="114">
        <v>19</v>
      </c>
      <c r="AO214" s="114">
        <v>23</v>
      </c>
      <c r="AP214" s="113">
        <v>17</v>
      </c>
      <c r="AQ214" s="113">
        <v>14</v>
      </c>
      <c r="AR214" s="113">
        <v>15</v>
      </c>
      <c r="AS214" s="113">
        <v>17</v>
      </c>
      <c r="AT214" s="114">
        <v>35</v>
      </c>
      <c r="AU214" s="114">
        <v>37</v>
      </c>
      <c r="AV214" s="113">
        <v>12</v>
      </c>
      <c r="AW214" s="113">
        <v>12</v>
      </c>
      <c r="AX214" s="113">
        <v>11</v>
      </c>
      <c r="AY214" s="113">
        <v>9</v>
      </c>
      <c r="AZ214" s="114">
        <v>16</v>
      </c>
      <c r="BA214" s="114">
        <v>16</v>
      </c>
      <c r="BB214" s="113">
        <v>8</v>
      </c>
      <c r="BC214" s="113">
        <v>10</v>
      </c>
      <c r="BD214" s="113">
        <v>10</v>
      </c>
      <c r="BE214" s="113">
        <v>8</v>
      </c>
      <c r="BF214" s="113">
        <v>10</v>
      </c>
      <c r="BG214" s="113">
        <v>10</v>
      </c>
      <c r="BH214" s="113">
        <v>12</v>
      </c>
      <c r="BI214" s="114">
        <v>23</v>
      </c>
      <c r="BJ214" s="114">
        <v>24</v>
      </c>
      <c r="BK214" s="113">
        <v>15</v>
      </c>
      <c r="BL214" s="113">
        <v>10</v>
      </c>
      <c r="BM214" s="113">
        <v>12</v>
      </c>
      <c r="BN214" s="113">
        <v>12</v>
      </c>
      <c r="BO214" s="113">
        <v>16</v>
      </c>
      <c r="BP214" s="113">
        <v>8</v>
      </c>
      <c r="BQ214" s="113">
        <v>12</v>
      </c>
      <c r="BR214" s="113">
        <v>22</v>
      </c>
      <c r="BS214" s="113">
        <v>21</v>
      </c>
      <c r="BT214" s="113">
        <v>13</v>
      </c>
      <c r="BU214" s="113">
        <v>12</v>
      </c>
      <c r="BV214" s="113">
        <v>11</v>
      </c>
      <c r="BW214" s="113">
        <v>13</v>
      </c>
      <c r="BX214" s="113">
        <v>11</v>
      </c>
      <c r="BY214" s="113">
        <v>11</v>
      </c>
      <c r="BZ214" s="113">
        <v>13</v>
      </c>
      <c r="CA214" s="113">
        <v>12</v>
      </c>
      <c r="CB214" s="71">
        <v>34</v>
      </c>
      <c r="CC214" s="71">
        <v>15</v>
      </c>
      <c r="CD214" s="71">
        <v>9</v>
      </c>
      <c r="CE214" s="71">
        <v>16</v>
      </c>
      <c r="CF214" s="71">
        <v>12</v>
      </c>
      <c r="CG214" s="71">
        <v>26</v>
      </c>
      <c r="CH214" s="71">
        <v>26</v>
      </c>
      <c r="CI214" s="71">
        <v>19</v>
      </c>
      <c r="CJ214" s="71">
        <v>12</v>
      </c>
      <c r="CK214" s="71">
        <v>11</v>
      </c>
      <c r="CL214" s="71">
        <v>13</v>
      </c>
      <c r="CM214" s="71">
        <v>12</v>
      </c>
      <c r="CN214" s="71">
        <v>10</v>
      </c>
      <c r="CO214" s="71">
        <v>9</v>
      </c>
      <c r="CP214" s="71">
        <v>11</v>
      </c>
      <c r="CQ214" s="71">
        <v>12</v>
      </c>
      <c r="CR214" s="71">
        <v>10</v>
      </c>
      <c r="CS214" s="71">
        <v>11</v>
      </c>
      <c r="CT214" s="71">
        <v>11</v>
      </c>
      <c r="CU214" s="71">
        <v>30</v>
      </c>
      <c r="CV214" s="71">
        <v>12</v>
      </c>
      <c r="CW214" s="71">
        <v>14</v>
      </c>
      <c r="CX214" s="71">
        <v>24</v>
      </c>
      <c r="CY214" s="71">
        <v>13</v>
      </c>
      <c r="CZ214" s="71">
        <v>10</v>
      </c>
      <c r="DA214" s="71">
        <v>10</v>
      </c>
      <c r="DB214" s="71">
        <v>19</v>
      </c>
      <c r="DC214" s="71">
        <v>15</v>
      </c>
      <c r="DD214" s="71">
        <v>19</v>
      </c>
      <c r="DE214" s="71">
        <v>15</v>
      </c>
      <c r="DF214" s="71">
        <v>23</v>
      </c>
      <c r="DG214" s="71">
        <v>17</v>
      </c>
      <c r="DH214" s="71">
        <v>12</v>
      </c>
      <c r="DI214" s="71">
        <v>15</v>
      </c>
      <c r="DJ214" s="71">
        <v>24</v>
      </c>
      <c r="DK214" s="71">
        <v>12</v>
      </c>
      <c r="DL214" s="71">
        <v>23</v>
      </c>
      <c r="DM214" s="71">
        <v>18</v>
      </c>
      <c r="DN214" s="71">
        <v>8</v>
      </c>
      <c r="DO214" s="71">
        <v>14</v>
      </c>
      <c r="DP214" s="71">
        <v>17</v>
      </c>
      <c r="DQ214" s="71">
        <v>9</v>
      </c>
      <c r="DR214" s="71">
        <v>12</v>
      </c>
      <c r="DS214" s="71">
        <v>11</v>
      </c>
      <c r="DT214" s="143">
        <f>(2.71828^(-492.8857+59.0795*K214+7.224*L214))/(1+(2.71828^(-492.8857+59.0795*K214+7.224*L214)))</f>
        <v>4.735237059301307E-20</v>
      </c>
      <c r="DU214" s="40">
        <f>COUNTIF($M214,"=13")+COUNTIF($N214,"=21")+COUNTIF($O214,"=14")+COUNTIF($P214,"=11")+COUNTIF($Q214,"=11")+COUNTIF($R214,"=14")+COUNTIF($S214,"=12")+COUNTIF($T214,"=12")+COUNTIF($U214,"=12")+COUNTIF($V214,"=13")+COUNTIF($W214,"=13")+COUNTIF($X214,"=16")</f>
        <v>10</v>
      </c>
      <c r="DV214" s="40">
        <f>COUNTIF($Y214,"=17")+COUNTIF($Z214,"=9")+COUNTIF($AA214,"=9")+COUNTIF($AB214,"=11")+COUNTIF($AC214,"=11")+COUNTIF($AD214,"=25")+COUNTIF($AE214,"=15")+COUNTIF($AF214,"=19")+COUNTIF($AG214,"=30")+COUNTIF($AH214,"=15")+COUNTIF($AI214,"=15")+COUNTIF($AJ214,"=16")+COUNTIF($AK214,"=17")</f>
        <v>9</v>
      </c>
      <c r="DW214" s="40">
        <f>COUNTIF($AL214,"=11")+COUNTIF($AM214,"=11")+COUNTIF($AN214,"=22")+COUNTIF($AO214,"=23")+COUNTIF($AP214,"=17")+COUNTIF($AQ214,"=14")+COUNTIF($AR214,"=19")+COUNTIF($AS214,"=17")+COUNTIF($AV214,"=12")+COUNTIF($AW214,"=12")</f>
        <v>8</v>
      </c>
      <c r="DX214" s="40">
        <f>COUNTIF($AX214,"=11")+COUNTIF($AY214,"=9")+COUNTIF($AZ214,"=15")+COUNTIF($BA214,"=16")+COUNTIF($BB214,"=8")+COUNTIF($BC214,"=10")+COUNTIF($BD214,"=10")+COUNTIF($BE214,"=8")+COUNTIF($BF214,"=10")+COUNTIF($BG214,"=10")</f>
        <v>9</v>
      </c>
      <c r="DY214" s="40">
        <f>COUNTIF($BH214,"=12")+COUNTIF($BI214,"=23")+COUNTIF($BJ214,"=23")+COUNTIF($BK214,"=15")+COUNTIF($BL214,"=10")+COUNTIF($BM214,"=12")+COUNTIF($BN214,"=12")+COUNTIF($BO214,"=16")+COUNTIF($BP214,"=8")+COUNTIF($BQ214,"=12")+COUNTIF($BR214,"=22")+COUNTIF($BS214,"=20")+COUNTIF($BT214,"=13")</f>
        <v>11</v>
      </c>
      <c r="DZ214" s="40">
        <f>COUNTIF($BU214,"=12")+COUNTIF($BV214,"=11")+COUNTIF($BW214,"=13")+COUNTIF($BX214,"=10")+COUNTIF($BY214,"=11")+COUNTIF($BZ214,"=12")+COUNTIF($CA214,"=12")</f>
        <v>5</v>
      </c>
      <c r="EA214" s="2" t="s">
        <v>0</v>
      </c>
      <c r="EB214" s="20" t="s">
        <v>620</v>
      </c>
    </row>
    <row r="215" spans="1:132" s="51" customFormat="1" x14ac:dyDescent="0.25">
      <c r="A215" s="20">
        <v>120805</v>
      </c>
      <c r="B215" s="52" t="s">
        <v>29</v>
      </c>
      <c r="C215" s="2" t="s">
        <v>166</v>
      </c>
      <c r="D215" s="112" t="s">
        <v>31</v>
      </c>
      <c r="E215" s="2" t="s">
        <v>4</v>
      </c>
      <c r="F215" s="2" t="s">
        <v>146</v>
      </c>
      <c r="G215" s="98">
        <v>43739</v>
      </c>
      <c r="H215" s="72" t="s">
        <v>0</v>
      </c>
      <c r="I215" s="20" t="s">
        <v>286</v>
      </c>
      <c r="J215" s="2" t="s">
        <v>284</v>
      </c>
      <c r="K215" s="123">
        <f>+COUNTIF($N215,"&lt;=21")+COUNTIF($AA215,"&lt;=9")+COUNTIF($AJ215,"&lt;=16")+COUNTIF($AN215,"&gt;=22")+COUNTIF($AP215,"&gt;=17")+COUNTIF($AQ215,"&lt;=14")+COUNTIF($AR215,"&gt;=19")+COUNTIF($BK215,"&lt;=15")+COUNTIF($BO215,"&gt;=16")+COUNTIF($BX215,"&lt;=10")</f>
        <v>6</v>
      </c>
      <c r="L215" s="124">
        <f>65-(+DU215+DV215+DW215+DX215+DY215+DZ215)</f>
        <v>13</v>
      </c>
      <c r="M215" s="54">
        <v>13</v>
      </c>
      <c r="N215" s="54">
        <v>24</v>
      </c>
      <c r="O215" s="54">
        <v>14</v>
      </c>
      <c r="P215" s="54">
        <v>11</v>
      </c>
      <c r="Q215" s="114">
        <v>11</v>
      </c>
      <c r="R215" s="114">
        <v>14</v>
      </c>
      <c r="S215" s="54">
        <v>12</v>
      </c>
      <c r="T215" s="54">
        <v>12</v>
      </c>
      <c r="U215" s="54">
        <v>13</v>
      </c>
      <c r="V215" s="54">
        <v>13</v>
      </c>
      <c r="W215" s="54">
        <v>13</v>
      </c>
      <c r="X215" s="54">
        <v>16</v>
      </c>
      <c r="Y215" s="54">
        <v>17</v>
      </c>
      <c r="Z215" s="114">
        <v>9</v>
      </c>
      <c r="AA215" s="114">
        <v>9</v>
      </c>
      <c r="AB215" s="54">
        <v>11</v>
      </c>
      <c r="AC215" s="54">
        <v>11</v>
      </c>
      <c r="AD215" s="54">
        <v>26</v>
      </c>
      <c r="AE215" s="54">
        <v>15</v>
      </c>
      <c r="AF215" s="54">
        <v>19</v>
      </c>
      <c r="AG215" s="54">
        <v>29</v>
      </c>
      <c r="AH215" s="114">
        <v>14</v>
      </c>
      <c r="AI215" s="114">
        <v>15</v>
      </c>
      <c r="AJ215" s="114">
        <v>16</v>
      </c>
      <c r="AK215" s="114">
        <v>16</v>
      </c>
      <c r="AL215" s="54">
        <v>11</v>
      </c>
      <c r="AM215" s="54">
        <v>11</v>
      </c>
      <c r="AN215" s="114">
        <v>19</v>
      </c>
      <c r="AO215" s="114">
        <v>23</v>
      </c>
      <c r="AP215" s="54">
        <v>15</v>
      </c>
      <c r="AQ215" s="54">
        <v>14</v>
      </c>
      <c r="AR215" s="54">
        <v>19</v>
      </c>
      <c r="AS215" s="54">
        <v>15</v>
      </c>
      <c r="AT215" s="114">
        <v>36</v>
      </c>
      <c r="AU215" s="114">
        <v>38</v>
      </c>
      <c r="AV215" s="54">
        <v>12</v>
      </c>
      <c r="AW215" s="54">
        <v>12</v>
      </c>
      <c r="AX215" s="54">
        <v>11</v>
      </c>
      <c r="AY215" s="54">
        <v>9</v>
      </c>
      <c r="AZ215" s="114">
        <v>15</v>
      </c>
      <c r="BA215" s="114">
        <v>16</v>
      </c>
      <c r="BB215" s="54">
        <v>8</v>
      </c>
      <c r="BC215" s="54">
        <v>11</v>
      </c>
      <c r="BD215" s="54">
        <v>10</v>
      </c>
      <c r="BE215" s="54">
        <v>8</v>
      </c>
      <c r="BF215" s="54">
        <v>10</v>
      </c>
      <c r="BG215" s="54">
        <v>10</v>
      </c>
      <c r="BH215" s="54">
        <v>12</v>
      </c>
      <c r="BI215" s="114">
        <v>23</v>
      </c>
      <c r="BJ215" s="114">
        <v>23</v>
      </c>
      <c r="BK215" s="54">
        <v>15</v>
      </c>
      <c r="BL215" s="54">
        <v>10</v>
      </c>
      <c r="BM215" s="54">
        <v>12</v>
      </c>
      <c r="BN215" s="54">
        <v>12</v>
      </c>
      <c r="BO215" s="54">
        <v>16</v>
      </c>
      <c r="BP215" s="54">
        <v>8</v>
      </c>
      <c r="BQ215" s="54">
        <v>12</v>
      </c>
      <c r="BR215" s="54">
        <v>22</v>
      </c>
      <c r="BS215" s="54">
        <v>20</v>
      </c>
      <c r="BT215" s="54">
        <v>11</v>
      </c>
      <c r="BU215" s="54">
        <v>12</v>
      </c>
      <c r="BV215" s="54">
        <v>11</v>
      </c>
      <c r="BW215" s="54">
        <v>15</v>
      </c>
      <c r="BX215" s="54">
        <v>11</v>
      </c>
      <c r="BY215" s="54">
        <v>11</v>
      </c>
      <c r="BZ215" s="54">
        <v>12</v>
      </c>
      <c r="CA215" s="54">
        <v>12</v>
      </c>
      <c r="CB215" s="71" t="s">
        <v>0</v>
      </c>
      <c r="CC215" s="71" t="s">
        <v>0</v>
      </c>
      <c r="CD215" s="71" t="s">
        <v>0</v>
      </c>
      <c r="CE215" s="71" t="s">
        <v>0</v>
      </c>
      <c r="CF215" s="71" t="s">
        <v>0</v>
      </c>
      <c r="CG215" s="71" t="s">
        <v>0</v>
      </c>
      <c r="CH215" s="71" t="s">
        <v>0</v>
      </c>
      <c r="CI215" s="71" t="s">
        <v>0</v>
      </c>
      <c r="CJ215" s="71" t="s">
        <v>0</v>
      </c>
      <c r="CK215" s="71" t="s">
        <v>0</v>
      </c>
      <c r="CL215" s="71" t="s">
        <v>0</v>
      </c>
      <c r="CM215" s="71" t="s">
        <v>0</v>
      </c>
      <c r="CN215" s="71" t="s">
        <v>0</v>
      </c>
      <c r="CO215" s="71" t="s">
        <v>0</v>
      </c>
      <c r="CP215" s="71" t="s">
        <v>0</v>
      </c>
      <c r="CQ215" s="71" t="s">
        <v>0</v>
      </c>
      <c r="CR215" s="71" t="s">
        <v>0</v>
      </c>
      <c r="CS215" s="71" t="s">
        <v>0</v>
      </c>
      <c r="CT215" s="71" t="s">
        <v>0</v>
      </c>
      <c r="CU215" s="71" t="s">
        <v>0</v>
      </c>
      <c r="CV215" s="71" t="s">
        <v>0</v>
      </c>
      <c r="CW215" s="71" t="s">
        <v>0</v>
      </c>
      <c r="CX215" s="71" t="s">
        <v>0</v>
      </c>
      <c r="CY215" s="71" t="s">
        <v>0</v>
      </c>
      <c r="CZ215" s="71" t="s">
        <v>0</v>
      </c>
      <c r="DA215" s="71" t="s">
        <v>0</v>
      </c>
      <c r="DB215" s="71" t="s">
        <v>0</v>
      </c>
      <c r="DC215" s="71" t="s">
        <v>0</v>
      </c>
      <c r="DD215" s="71" t="s">
        <v>0</v>
      </c>
      <c r="DE215" s="71" t="s">
        <v>0</v>
      </c>
      <c r="DF215" s="71" t="s">
        <v>0</v>
      </c>
      <c r="DG215" s="71" t="s">
        <v>0</v>
      </c>
      <c r="DH215" s="71" t="s">
        <v>0</v>
      </c>
      <c r="DI215" s="71" t="s">
        <v>0</v>
      </c>
      <c r="DJ215" s="71" t="s">
        <v>0</v>
      </c>
      <c r="DK215" s="71" t="s">
        <v>0</v>
      </c>
      <c r="DL215" s="71" t="s">
        <v>0</v>
      </c>
      <c r="DM215" s="71" t="s">
        <v>0</v>
      </c>
      <c r="DN215" s="71" t="s">
        <v>0</v>
      </c>
      <c r="DO215" s="71" t="s">
        <v>0</v>
      </c>
      <c r="DP215" s="71" t="s">
        <v>0</v>
      </c>
      <c r="DQ215" s="71" t="s">
        <v>0</v>
      </c>
      <c r="DR215" s="71" t="s">
        <v>0</v>
      </c>
      <c r="DS215" s="71" t="s">
        <v>0</v>
      </c>
      <c r="DT215" s="143">
        <f>(2.71828^(-492.8857+59.0795*K215+7.224*L215))/(1+(2.71828^(-492.8857+59.0795*K215+7.224*L215)))</f>
        <v>4.735237059301307E-20</v>
      </c>
      <c r="DU215" s="40">
        <f>COUNTIF($M215,"=13")+COUNTIF($N215,"=21")+COUNTIF($O215,"=14")+COUNTIF($P215,"=11")+COUNTIF($Q215,"=11")+COUNTIF($R215,"=14")+COUNTIF($S215,"=12")+COUNTIF($T215,"=12")+COUNTIF($U215,"=12")+COUNTIF($V215,"=13")+COUNTIF($W215,"=13")+COUNTIF($X215,"=16")</f>
        <v>10</v>
      </c>
      <c r="DV215" s="40">
        <f>COUNTIF($Y215,"=17")+COUNTIF($Z215,"=9")+COUNTIF($AA215,"=9")+COUNTIF($AB215,"=11")+COUNTIF($AC215,"=11")+COUNTIF($AD215,"=25")+COUNTIF($AE215,"=15")+COUNTIF($AF215,"=19")+COUNTIF($AG215,"=30")+COUNTIF($AH215,"=15")+COUNTIF($AI215,"=15")+COUNTIF($AJ215,"=16")+COUNTIF($AK215,"=17")</f>
        <v>9</v>
      </c>
      <c r="DW215" s="40">
        <f>COUNTIF($AL215,"=11")+COUNTIF($AM215,"=11")+COUNTIF($AN215,"=22")+COUNTIF($AO215,"=23")+COUNTIF($AP215,"=17")+COUNTIF($AQ215,"=14")+COUNTIF($AR215,"=19")+COUNTIF($AS215,"=17")+COUNTIF($AV215,"=12")+COUNTIF($AW215,"=12")</f>
        <v>7</v>
      </c>
      <c r="DX215" s="40">
        <f>COUNTIF($AX215,"=11")+COUNTIF($AY215,"=9")+COUNTIF($AZ215,"=15")+COUNTIF($BA215,"=16")+COUNTIF($BB215,"=8")+COUNTIF($BC215,"=10")+COUNTIF($BD215,"=10")+COUNTIF($BE215,"=8")+COUNTIF($BF215,"=10")+COUNTIF($BG215,"=10")</f>
        <v>9</v>
      </c>
      <c r="DY215" s="40">
        <f>COUNTIF($BH215,"=12")+COUNTIF($BI215,"=23")+COUNTIF($BJ215,"=23")+COUNTIF($BK215,"=15")+COUNTIF($BL215,"=10")+COUNTIF($BM215,"=12")+COUNTIF($BN215,"=12")+COUNTIF($BO215,"=16")+COUNTIF($BP215,"=8")+COUNTIF($BQ215,"=12")+COUNTIF($BR215,"=22")+COUNTIF($BS215,"=20")+COUNTIF($BT215,"=13")</f>
        <v>12</v>
      </c>
      <c r="DZ215" s="40">
        <f>COUNTIF($BU215,"=12")+COUNTIF($BV215,"=11")+COUNTIF($BW215,"=13")+COUNTIF($BX215,"=10")+COUNTIF($BY215,"=11")+COUNTIF($BZ215,"=12")+COUNTIF($CA215,"=12")</f>
        <v>5</v>
      </c>
      <c r="EA215" s="2" t="s">
        <v>0</v>
      </c>
      <c r="EB215" s="2" t="s">
        <v>0</v>
      </c>
    </row>
    <row r="216" spans="1:132" s="51" customFormat="1" x14ac:dyDescent="0.25">
      <c r="A216" s="72">
        <v>130804</v>
      </c>
      <c r="B216" s="2" t="s">
        <v>120</v>
      </c>
      <c r="C216" s="72" t="s">
        <v>166</v>
      </c>
      <c r="D216" s="112" t="s">
        <v>31</v>
      </c>
      <c r="E216" s="72" t="s">
        <v>12</v>
      </c>
      <c r="F216" s="72" t="s">
        <v>119</v>
      </c>
      <c r="G216" s="98">
        <v>43739</v>
      </c>
      <c r="H216" s="72" t="s">
        <v>0</v>
      </c>
      <c r="I216" s="20" t="s">
        <v>286</v>
      </c>
      <c r="J216" s="20" t="s">
        <v>284</v>
      </c>
      <c r="K216" s="123">
        <f>+COUNTIF($N216,"&lt;=21")+COUNTIF($AA216,"&lt;=9")+COUNTIF($AJ216,"&lt;=16")+COUNTIF($AN216,"&gt;=22")+COUNTIF($AP216,"&gt;=17")+COUNTIF($AQ216,"&lt;=14")+COUNTIF($AR216,"&gt;=19")+COUNTIF($BK216,"&lt;=15")+COUNTIF($BO216,"&gt;=16")+COUNTIF($BX216,"&lt;=10")</f>
        <v>6</v>
      </c>
      <c r="L216" s="124">
        <f>65-(+DU216+DV216+DW216+DX216+DY216+DZ216)</f>
        <v>13</v>
      </c>
      <c r="M216" s="113">
        <v>13</v>
      </c>
      <c r="N216" s="113">
        <v>24</v>
      </c>
      <c r="O216" s="113">
        <v>14</v>
      </c>
      <c r="P216" s="113">
        <v>11</v>
      </c>
      <c r="Q216" s="114">
        <v>11</v>
      </c>
      <c r="R216" s="114">
        <v>14</v>
      </c>
      <c r="S216" s="113">
        <v>12</v>
      </c>
      <c r="T216" s="113">
        <v>12</v>
      </c>
      <c r="U216" s="113">
        <v>11</v>
      </c>
      <c r="V216" s="113">
        <v>13</v>
      </c>
      <c r="W216" s="113">
        <v>13</v>
      </c>
      <c r="X216" s="113">
        <v>16</v>
      </c>
      <c r="Y216" s="113">
        <v>19</v>
      </c>
      <c r="Z216" s="114">
        <v>9</v>
      </c>
      <c r="AA216" s="114">
        <v>9</v>
      </c>
      <c r="AB216" s="113">
        <v>11</v>
      </c>
      <c r="AC216" s="113">
        <v>11</v>
      </c>
      <c r="AD216" s="113">
        <v>25</v>
      </c>
      <c r="AE216" s="113">
        <v>15</v>
      </c>
      <c r="AF216" s="113">
        <v>19</v>
      </c>
      <c r="AG216" s="113">
        <v>29</v>
      </c>
      <c r="AH216" s="114">
        <v>15</v>
      </c>
      <c r="AI216" s="114">
        <v>16</v>
      </c>
      <c r="AJ216" s="114">
        <v>16</v>
      </c>
      <c r="AK216" s="114">
        <v>16</v>
      </c>
      <c r="AL216" s="113">
        <v>11</v>
      </c>
      <c r="AM216" s="113">
        <v>11</v>
      </c>
      <c r="AN216" s="114">
        <v>19</v>
      </c>
      <c r="AO216" s="114">
        <v>23</v>
      </c>
      <c r="AP216" s="113">
        <v>17</v>
      </c>
      <c r="AQ216" s="113">
        <v>14</v>
      </c>
      <c r="AR216" s="113">
        <v>15</v>
      </c>
      <c r="AS216" s="113">
        <v>17</v>
      </c>
      <c r="AT216" s="114">
        <v>35</v>
      </c>
      <c r="AU216" s="114">
        <v>37</v>
      </c>
      <c r="AV216" s="113">
        <v>12</v>
      </c>
      <c r="AW216" s="113">
        <v>12</v>
      </c>
      <c r="AX216" s="113">
        <v>11</v>
      </c>
      <c r="AY216" s="113">
        <v>9</v>
      </c>
      <c r="AZ216" s="114">
        <v>16</v>
      </c>
      <c r="BA216" s="114">
        <v>16</v>
      </c>
      <c r="BB216" s="113">
        <v>8</v>
      </c>
      <c r="BC216" s="113">
        <v>10</v>
      </c>
      <c r="BD216" s="113">
        <v>10</v>
      </c>
      <c r="BE216" s="113">
        <v>8</v>
      </c>
      <c r="BF216" s="113">
        <v>10</v>
      </c>
      <c r="BG216" s="113">
        <v>10</v>
      </c>
      <c r="BH216" s="113">
        <v>12</v>
      </c>
      <c r="BI216" s="114">
        <v>23</v>
      </c>
      <c r="BJ216" s="114">
        <v>24</v>
      </c>
      <c r="BK216" s="113">
        <v>15</v>
      </c>
      <c r="BL216" s="113">
        <v>10</v>
      </c>
      <c r="BM216" s="113">
        <v>12</v>
      </c>
      <c r="BN216" s="113">
        <v>12</v>
      </c>
      <c r="BO216" s="113">
        <v>16</v>
      </c>
      <c r="BP216" s="113">
        <v>8</v>
      </c>
      <c r="BQ216" s="113">
        <v>12</v>
      </c>
      <c r="BR216" s="113">
        <v>22</v>
      </c>
      <c r="BS216" s="113">
        <v>21</v>
      </c>
      <c r="BT216" s="113">
        <v>13</v>
      </c>
      <c r="BU216" s="113">
        <v>12</v>
      </c>
      <c r="BV216" s="113">
        <v>11</v>
      </c>
      <c r="BW216" s="113">
        <v>13</v>
      </c>
      <c r="BX216" s="113">
        <v>11</v>
      </c>
      <c r="BY216" s="113">
        <v>11</v>
      </c>
      <c r="BZ216" s="113">
        <v>13</v>
      </c>
      <c r="CA216" s="113">
        <v>12</v>
      </c>
      <c r="CB216" s="71" t="s">
        <v>0</v>
      </c>
      <c r="CC216" s="71" t="s">
        <v>0</v>
      </c>
      <c r="CD216" s="71" t="s">
        <v>0</v>
      </c>
      <c r="CE216" s="71" t="s">
        <v>0</v>
      </c>
      <c r="CF216" s="71" t="s">
        <v>0</v>
      </c>
      <c r="CG216" s="71" t="s">
        <v>0</v>
      </c>
      <c r="CH216" s="71" t="s">
        <v>0</v>
      </c>
      <c r="CI216" s="71" t="s">
        <v>0</v>
      </c>
      <c r="CJ216" s="71" t="s">
        <v>0</v>
      </c>
      <c r="CK216" s="71" t="s">
        <v>0</v>
      </c>
      <c r="CL216" s="71" t="s">
        <v>0</v>
      </c>
      <c r="CM216" s="71" t="s">
        <v>0</v>
      </c>
      <c r="CN216" s="71" t="s">
        <v>0</v>
      </c>
      <c r="CO216" s="71" t="s">
        <v>0</v>
      </c>
      <c r="CP216" s="71" t="s">
        <v>0</v>
      </c>
      <c r="CQ216" s="71" t="s">
        <v>0</v>
      </c>
      <c r="CR216" s="71" t="s">
        <v>0</v>
      </c>
      <c r="CS216" s="71" t="s">
        <v>0</v>
      </c>
      <c r="CT216" s="71" t="s">
        <v>0</v>
      </c>
      <c r="CU216" s="71" t="s">
        <v>0</v>
      </c>
      <c r="CV216" s="71" t="s">
        <v>0</v>
      </c>
      <c r="CW216" s="71" t="s">
        <v>0</v>
      </c>
      <c r="CX216" s="71" t="s">
        <v>0</v>
      </c>
      <c r="CY216" s="71" t="s">
        <v>0</v>
      </c>
      <c r="CZ216" s="71" t="s">
        <v>0</v>
      </c>
      <c r="DA216" s="71" t="s">
        <v>0</v>
      </c>
      <c r="DB216" s="71" t="s">
        <v>0</v>
      </c>
      <c r="DC216" s="71" t="s">
        <v>0</v>
      </c>
      <c r="DD216" s="71" t="s">
        <v>0</v>
      </c>
      <c r="DE216" s="71" t="s">
        <v>0</v>
      </c>
      <c r="DF216" s="71" t="s">
        <v>0</v>
      </c>
      <c r="DG216" s="71" t="s">
        <v>0</v>
      </c>
      <c r="DH216" s="71" t="s">
        <v>0</v>
      </c>
      <c r="DI216" s="71" t="s">
        <v>0</v>
      </c>
      <c r="DJ216" s="71" t="s">
        <v>0</v>
      </c>
      <c r="DK216" s="71" t="s">
        <v>0</v>
      </c>
      <c r="DL216" s="71" t="s">
        <v>0</v>
      </c>
      <c r="DM216" s="71" t="s">
        <v>0</v>
      </c>
      <c r="DN216" s="71" t="s">
        <v>0</v>
      </c>
      <c r="DO216" s="71" t="s">
        <v>0</v>
      </c>
      <c r="DP216" s="71" t="s">
        <v>0</v>
      </c>
      <c r="DQ216" s="71" t="s">
        <v>0</v>
      </c>
      <c r="DR216" s="71" t="s">
        <v>0</v>
      </c>
      <c r="DS216" s="71" t="s">
        <v>0</v>
      </c>
      <c r="DT216" s="143">
        <f>(2.71828^(-492.8857+59.0795*K216+7.224*L216))/(1+(2.71828^(-492.8857+59.0795*K216+7.224*L216)))</f>
        <v>4.735237059301307E-20</v>
      </c>
      <c r="DU216" s="40">
        <f>COUNTIF($M216,"=13")+COUNTIF($N216,"=21")+COUNTIF($O216,"=14")+COUNTIF($P216,"=11")+COUNTIF($Q216,"=11")+COUNTIF($R216,"=14")+COUNTIF($S216,"=12")+COUNTIF($T216,"=12")+COUNTIF($U216,"=12")+COUNTIF($V216,"=13")+COUNTIF($W216,"=13")+COUNTIF($X216,"=16")</f>
        <v>10</v>
      </c>
      <c r="DV216" s="40">
        <f>COUNTIF($Y216,"=17")+COUNTIF($Z216,"=9")+COUNTIF($AA216,"=9")+COUNTIF($AB216,"=11")+COUNTIF($AC216,"=11")+COUNTIF($AD216,"=25")+COUNTIF($AE216,"=15")+COUNTIF($AF216,"=19")+COUNTIF($AG216,"=30")+COUNTIF($AH216,"=15")+COUNTIF($AI216,"=15")+COUNTIF($AJ216,"=16")+COUNTIF($AK216,"=17")</f>
        <v>9</v>
      </c>
      <c r="DW216" s="40">
        <f>COUNTIF($AL216,"=11")+COUNTIF($AM216,"=11")+COUNTIF($AN216,"=22")+COUNTIF($AO216,"=23")+COUNTIF($AP216,"=17")+COUNTIF($AQ216,"=14")+COUNTIF($AR216,"=19")+COUNTIF($AS216,"=17")+COUNTIF($AV216,"=12")+COUNTIF($AW216,"=12")</f>
        <v>8</v>
      </c>
      <c r="DX216" s="40">
        <f>COUNTIF($AX216,"=11")+COUNTIF($AY216,"=9")+COUNTIF($AZ216,"=15")+COUNTIF($BA216,"=16")+COUNTIF($BB216,"=8")+COUNTIF($BC216,"=10")+COUNTIF($BD216,"=10")+COUNTIF($BE216,"=8")+COUNTIF($BF216,"=10")+COUNTIF($BG216,"=10")</f>
        <v>9</v>
      </c>
      <c r="DY216" s="40">
        <f>COUNTIF($BH216,"=12")+COUNTIF($BI216,"=23")+COUNTIF($BJ216,"=23")+COUNTIF($BK216,"=15")+COUNTIF($BL216,"=10")+COUNTIF($BM216,"=12")+COUNTIF($BN216,"=12")+COUNTIF($BO216,"=16")+COUNTIF($BP216,"=8")+COUNTIF($BQ216,"=12")+COUNTIF($BR216,"=22")+COUNTIF($BS216,"=20")+COUNTIF($BT216,"=13")</f>
        <v>11</v>
      </c>
      <c r="DZ216" s="40">
        <f>COUNTIF($BU216,"=12")+COUNTIF($BV216,"=11")+COUNTIF($BW216,"=13")+COUNTIF($BX216,"=10")+COUNTIF($BY216,"=11")+COUNTIF($BZ216,"=12")+COUNTIF($CA216,"=12")</f>
        <v>5</v>
      </c>
      <c r="EA216" s="72" t="s">
        <v>0</v>
      </c>
      <c r="EB216" s="2" t="s">
        <v>120</v>
      </c>
    </row>
    <row r="217" spans="1:132" s="51" customFormat="1" x14ac:dyDescent="0.25">
      <c r="A217" s="69">
        <v>282704</v>
      </c>
      <c r="B217" s="52" t="s">
        <v>191</v>
      </c>
      <c r="C217" s="52" t="s">
        <v>0</v>
      </c>
      <c r="D217" s="112" t="s">
        <v>31</v>
      </c>
      <c r="E217" s="2" t="s">
        <v>111</v>
      </c>
      <c r="F217" s="2" t="s">
        <v>191</v>
      </c>
      <c r="G217" s="6">
        <v>42536.773611111108</v>
      </c>
      <c r="H217" s="20" t="s">
        <v>0</v>
      </c>
      <c r="I217" s="20" t="s">
        <v>230</v>
      </c>
      <c r="J217" s="6">
        <v>41277.888888888891</v>
      </c>
      <c r="K217" s="123">
        <f>+COUNTIF($N217,"&lt;=21")+COUNTIF($AA217,"&lt;=9")+COUNTIF($AJ217,"&lt;=16")+COUNTIF($AN217,"&gt;=22")+COUNTIF($AP217,"&gt;=17")+COUNTIF($AQ217,"&lt;=14")+COUNTIF($AR217,"&gt;=19")+COUNTIF($BK217,"&lt;=15")+COUNTIF($BO217,"&gt;=16")+COUNTIF($BX217,"&lt;=10")</f>
        <v>6</v>
      </c>
      <c r="L217" s="124">
        <f>65-(+DU217+DV217+DW217+DX217+DY217+DZ217)</f>
        <v>13</v>
      </c>
      <c r="M217" s="45">
        <v>13</v>
      </c>
      <c r="N217" s="45">
        <v>24</v>
      </c>
      <c r="O217" s="45">
        <v>14</v>
      </c>
      <c r="P217" s="45">
        <v>11</v>
      </c>
      <c r="Q217" s="45">
        <v>11</v>
      </c>
      <c r="R217" s="45">
        <v>14</v>
      </c>
      <c r="S217" s="45">
        <v>12</v>
      </c>
      <c r="T217" s="45">
        <v>12</v>
      </c>
      <c r="U217" s="45">
        <v>11</v>
      </c>
      <c r="V217" s="45">
        <v>13</v>
      </c>
      <c r="W217" s="45">
        <v>13</v>
      </c>
      <c r="X217" s="45">
        <v>16</v>
      </c>
      <c r="Y217" s="45">
        <v>19</v>
      </c>
      <c r="Z217" s="45">
        <v>9</v>
      </c>
      <c r="AA217" s="45">
        <v>9</v>
      </c>
      <c r="AB217" s="45">
        <v>11</v>
      </c>
      <c r="AC217" s="45">
        <v>11</v>
      </c>
      <c r="AD217" s="45">
        <v>25</v>
      </c>
      <c r="AE217" s="45">
        <v>15</v>
      </c>
      <c r="AF217" s="45">
        <v>19</v>
      </c>
      <c r="AG217" s="45">
        <v>29</v>
      </c>
      <c r="AH217" s="59">
        <v>15</v>
      </c>
      <c r="AI217" s="59">
        <v>16</v>
      </c>
      <c r="AJ217" s="59">
        <v>16</v>
      </c>
      <c r="AK217" s="45">
        <v>16</v>
      </c>
      <c r="AL217" s="45">
        <v>11</v>
      </c>
      <c r="AM217" s="45">
        <v>11</v>
      </c>
      <c r="AN217" s="45">
        <v>19</v>
      </c>
      <c r="AO217" s="45">
        <v>23</v>
      </c>
      <c r="AP217" s="45">
        <v>17</v>
      </c>
      <c r="AQ217" s="45">
        <v>14</v>
      </c>
      <c r="AR217" s="45">
        <v>16</v>
      </c>
      <c r="AS217" s="45">
        <v>15</v>
      </c>
      <c r="AT217" s="45">
        <v>36</v>
      </c>
      <c r="AU217" s="59">
        <v>37</v>
      </c>
      <c r="AV217" s="45">
        <v>12</v>
      </c>
      <c r="AW217" s="45">
        <v>12</v>
      </c>
      <c r="AX217" s="45">
        <v>11</v>
      </c>
      <c r="AY217" s="45">
        <v>9</v>
      </c>
      <c r="AZ217" s="45">
        <v>16</v>
      </c>
      <c r="BA217" s="45">
        <v>16</v>
      </c>
      <c r="BB217" s="45">
        <v>8</v>
      </c>
      <c r="BC217" s="45">
        <v>10</v>
      </c>
      <c r="BD217" s="45">
        <v>10</v>
      </c>
      <c r="BE217" s="45">
        <v>8</v>
      </c>
      <c r="BF217" s="45">
        <v>10</v>
      </c>
      <c r="BG217" s="45">
        <v>10</v>
      </c>
      <c r="BH217" s="45">
        <v>12</v>
      </c>
      <c r="BI217" s="45">
        <v>23</v>
      </c>
      <c r="BJ217" s="45">
        <v>23</v>
      </c>
      <c r="BK217" s="45">
        <v>15</v>
      </c>
      <c r="BL217" s="45">
        <v>10</v>
      </c>
      <c r="BM217" s="45">
        <v>12</v>
      </c>
      <c r="BN217" s="45">
        <v>12</v>
      </c>
      <c r="BO217" s="45">
        <v>16</v>
      </c>
      <c r="BP217" s="45">
        <v>8</v>
      </c>
      <c r="BQ217" s="45">
        <v>12</v>
      </c>
      <c r="BR217" s="45">
        <v>22</v>
      </c>
      <c r="BS217" s="45">
        <v>21</v>
      </c>
      <c r="BT217" s="45">
        <v>13</v>
      </c>
      <c r="BU217" s="45">
        <v>12</v>
      </c>
      <c r="BV217" s="45">
        <v>11</v>
      </c>
      <c r="BW217" s="45">
        <v>13</v>
      </c>
      <c r="BX217" s="45">
        <v>11</v>
      </c>
      <c r="BY217" s="45">
        <v>11</v>
      </c>
      <c r="BZ217" s="45">
        <v>14</v>
      </c>
      <c r="CA217" s="45">
        <v>12</v>
      </c>
      <c r="CB217" s="62" t="s">
        <v>0</v>
      </c>
      <c r="CC217" s="62" t="s">
        <v>0</v>
      </c>
      <c r="CD217" s="62" t="s">
        <v>0</v>
      </c>
      <c r="CE217" s="62" t="s">
        <v>0</v>
      </c>
      <c r="CF217" s="62" t="s">
        <v>0</v>
      </c>
      <c r="CG217" s="62" t="s">
        <v>0</v>
      </c>
      <c r="CH217" s="62" t="s">
        <v>0</v>
      </c>
      <c r="CI217" s="62" t="s">
        <v>0</v>
      </c>
      <c r="CJ217" s="62" t="s">
        <v>0</v>
      </c>
      <c r="CK217" s="62" t="s">
        <v>0</v>
      </c>
      <c r="CL217" s="62" t="s">
        <v>0</v>
      </c>
      <c r="CM217" s="62" t="s">
        <v>0</v>
      </c>
      <c r="CN217" s="62" t="s">
        <v>0</v>
      </c>
      <c r="CO217" s="62" t="s">
        <v>0</v>
      </c>
      <c r="CP217" s="62" t="s">
        <v>0</v>
      </c>
      <c r="CQ217" s="62" t="s">
        <v>0</v>
      </c>
      <c r="CR217" s="62" t="s">
        <v>0</v>
      </c>
      <c r="CS217" s="62" t="s">
        <v>0</v>
      </c>
      <c r="CT217" s="62" t="s">
        <v>0</v>
      </c>
      <c r="CU217" s="62" t="s">
        <v>0</v>
      </c>
      <c r="CV217" s="62" t="s">
        <v>0</v>
      </c>
      <c r="CW217" s="62" t="s">
        <v>0</v>
      </c>
      <c r="CX217" s="62" t="s">
        <v>0</v>
      </c>
      <c r="CY217" s="62" t="s">
        <v>0</v>
      </c>
      <c r="CZ217" s="62" t="s">
        <v>0</v>
      </c>
      <c r="DA217" s="62" t="s">
        <v>0</v>
      </c>
      <c r="DB217" s="62" t="s">
        <v>0</v>
      </c>
      <c r="DC217" s="62" t="s">
        <v>0</v>
      </c>
      <c r="DD217" s="62" t="s">
        <v>0</v>
      </c>
      <c r="DE217" s="62" t="s">
        <v>0</v>
      </c>
      <c r="DF217" s="62" t="s">
        <v>0</v>
      </c>
      <c r="DG217" s="62" t="s">
        <v>0</v>
      </c>
      <c r="DH217" s="62" t="s">
        <v>0</v>
      </c>
      <c r="DI217" s="62" t="s">
        <v>0</v>
      </c>
      <c r="DJ217" s="62" t="s">
        <v>0</v>
      </c>
      <c r="DK217" s="62" t="s">
        <v>0</v>
      </c>
      <c r="DL217" s="62" t="s">
        <v>0</v>
      </c>
      <c r="DM217" s="62" t="s">
        <v>0</v>
      </c>
      <c r="DN217" s="62" t="s">
        <v>0</v>
      </c>
      <c r="DO217" s="62" t="s">
        <v>0</v>
      </c>
      <c r="DP217" s="62" t="s">
        <v>0</v>
      </c>
      <c r="DQ217" s="62" t="s">
        <v>0</v>
      </c>
      <c r="DR217" s="62" t="s">
        <v>0</v>
      </c>
      <c r="DS217" s="62" t="s">
        <v>0</v>
      </c>
      <c r="DT217" s="143">
        <f>(2.71828^(-492.8857+59.0795*K217+7.224*L217))/(1+(2.71828^(-492.8857+59.0795*K217+7.224*L217)))</f>
        <v>4.735237059301307E-20</v>
      </c>
      <c r="DU217" s="40">
        <f>COUNTIF($M217,"=13")+COUNTIF($N217,"=21")+COUNTIF($O217,"=14")+COUNTIF($P217,"=11")+COUNTIF($Q217,"=11")+COUNTIF($R217,"=14")+COUNTIF($S217,"=12")+COUNTIF($T217,"=12")+COUNTIF($U217,"=12")+COUNTIF($V217,"=13")+COUNTIF($W217,"=13")+COUNTIF($X217,"=16")</f>
        <v>10</v>
      </c>
      <c r="DV217" s="40">
        <f>COUNTIF($Y217,"=17")+COUNTIF($Z217,"=9")+COUNTIF($AA217,"=9")+COUNTIF($AB217,"=11")+COUNTIF($AC217,"=11")+COUNTIF($AD217,"=25")+COUNTIF($AE217,"=15")+COUNTIF($AF217,"=19")+COUNTIF($AG217,"=30")+COUNTIF($AH217,"=15")+COUNTIF($AI217,"=15")+COUNTIF($AJ217,"=16")+COUNTIF($AK217,"=17")</f>
        <v>9</v>
      </c>
      <c r="DW217" s="40">
        <f>COUNTIF($AL217,"=11")+COUNTIF($AM217,"=11")+COUNTIF($AN217,"=22")+COUNTIF($AO217,"=23")+COUNTIF($AP217,"=17")+COUNTIF($AQ217,"=14")+COUNTIF($AR217,"=19")+COUNTIF($AS217,"=17")+COUNTIF($AV217,"=12")+COUNTIF($AW217,"=12")</f>
        <v>7</v>
      </c>
      <c r="DX217" s="40">
        <f>COUNTIF($AX217,"=11")+COUNTIF($AY217,"=9")+COUNTIF($AZ217,"=15")+COUNTIF($BA217,"=16")+COUNTIF($BB217,"=8")+COUNTIF($BC217,"=10")+COUNTIF($BD217,"=10")+COUNTIF($BE217,"=8")+COUNTIF($BF217,"=10")+COUNTIF($BG217,"=10")</f>
        <v>9</v>
      </c>
      <c r="DY217" s="40">
        <f>COUNTIF($BH217,"=12")+COUNTIF($BI217,"=23")+COUNTIF($BJ217,"=23")+COUNTIF($BK217,"=15")+COUNTIF($BL217,"=10")+COUNTIF($BM217,"=12")+COUNTIF($BN217,"=12")+COUNTIF($BO217,"=16")+COUNTIF($BP217,"=8")+COUNTIF($BQ217,"=12")+COUNTIF($BR217,"=22")+COUNTIF($BS217,"=20")+COUNTIF($BT217,"=13")</f>
        <v>12</v>
      </c>
      <c r="DZ217" s="40">
        <f>COUNTIF($BU217,"=12")+COUNTIF($BV217,"=11")+COUNTIF($BW217,"=13")+COUNTIF($BX217,"=10")+COUNTIF($BY217,"=11")+COUNTIF($BZ217,"=12")+COUNTIF($CA217,"=12")</f>
        <v>5</v>
      </c>
      <c r="EA217" s="33"/>
      <c r="EB217" s="33"/>
    </row>
    <row r="218" spans="1:132" s="51" customFormat="1" x14ac:dyDescent="0.25">
      <c r="A218" s="72">
        <v>350818</v>
      </c>
      <c r="B218" s="52" t="s">
        <v>120</v>
      </c>
      <c r="C218" s="72" t="s">
        <v>166</v>
      </c>
      <c r="D218" s="112" t="s">
        <v>31</v>
      </c>
      <c r="E218" s="72" t="s">
        <v>12</v>
      </c>
      <c r="F218" s="72" t="s">
        <v>119</v>
      </c>
      <c r="G218" s="98">
        <v>43739</v>
      </c>
      <c r="H218" s="72" t="s">
        <v>0</v>
      </c>
      <c r="I218" s="20" t="s">
        <v>286</v>
      </c>
      <c r="J218" s="20" t="s">
        <v>284</v>
      </c>
      <c r="K218" s="123">
        <f>+COUNTIF($N218,"&lt;=21")+COUNTIF($AA218,"&lt;=9")+COUNTIF($AJ218,"&lt;=16")+COUNTIF($AN218,"&gt;=22")+COUNTIF($AP218,"&gt;=17")+COUNTIF($AQ218,"&lt;=14")+COUNTIF($AR218,"&gt;=19")+COUNTIF($BK218,"&lt;=15")+COUNTIF($BO218,"&gt;=16")+COUNTIF($BX218,"&lt;=10")</f>
        <v>6</v>
      </c>
      <c r="L218" s="124">
        <f>65-(+DU218+DV218+DW218+DX218+DY218+DZ218)</f>
        <v>13</v>
      </c>
      <c r="M218" s="113">
        <v>13</v>
      </c>
      <c r="N218" s="113">
        <v>24</v>
      </c>
      <c r="O218" s="113">
        <v>14</v>
      </c>
      <c r="P218" s="113">
        <v>11</v>
      </c>
      <c r="Q218" s="114">
        <v>11</v>
      </c>
      <c r="R218" s="114">
        <v>14</v>
      </c>
      <c r="S218" s="113">
        <v>12</v>
      </c>
      <c r="T218" s="113">
        <v>12</v>
      </c>
      <c r="U218" s="113">
        <v>11</v>
      </c>
      <c r="V218" s="113">
        <v>13</v>
      </c>
      <c r="W218" s="113">
        <v>13</v>
      </c>
      <c r="X218" s="113">
        <v>16</v>
      </c>
      <c r="Y218" s="113">
        <v>19</v>
      </c>
      <c r="Z218" s="114">
        <v>9</v>
      </c>
      <c r="AA218" s="114">
        <v>9</v>
      </c>
      <c r="AB218" s="113">
        <v>11</v>
      </c>
      <c r="AC218" s="113">
        <v>11</v>
      </c>
      <c r="AD218" s="113">
        <v>25</v>
      </c>
      <c r="AE218" s="113">
        <v>15</v>
      </c>
      <c r="AF218" s="113">
        <v>19</v>
      </c>
      <c r="AG218" s="113">
        <v>29</v>
      </c>
      <c r="AH218" s="114">
        <v>15</v>
      </c>
      <c r="AI218" s="114">
        <v>16</v>
      </c>
      <c r="AJ218" s="114">
        <v>16</v>
      </c>
      <c r="AK218" s="114">
        <v>16</v>
      </c>
      <c r="AL218" s="113">
        <v>11</v>
      </c>
      <c r="AM218" s="113">
        <v>11</v>
      </c>
      <c r="AN218" s="114">
        <v>19</v>
      </c>
      <c r="AO218" s="114">
        <v>23</v>
      </c>
      <c r="AP218" s="113">
        <v>17</v>
      </c>
      <c r="AQ218" s="113">
        <v>14</v>
      </c>
      <c r="AR218" s="113">
        <v>15</v>
      </c>
      <c r="AS218" s="113">
        <v>17</v>
      </c>
      <c r="AT218" s="114">
        <v>35</v>
      </c>
      <c r="AU218" s="114">
        <v>38</v>
      </c>
      <c r="AV218" s="113">
        <v>12</v>
      </c>
      <c r="AW218" s="113">
        <v>12</v>
      </c>
      <c r="AX218" s="113">
        <v>11</v>
      </c>
      <c r="AY218" s="113">
        <v>9</v>
      </c>
      <c r="AZ218" s="114">
        <v>16</v>
      </c>
      <c r="BA218" s="114">
        <v>16</v>
      </c>
      <c r="BB218" s="113">
        <v>8</v>
      </c>
      <c r="BC218" s="113">
        <v>10</v>
      </c>
      <c r="BD218" s="113">
        <v>10</v>
      </c>
      <c r="BE218" s="113">
        <v>8</v>
      </c>
      <c r="BF218" s="113">
        <v>10</v>
      </c>
      <c r="BG218" s="113">
        <v>10</v>
      </c>
      <c r="BH218" s="113">
        <v>12</v>
      </c>
      <c r="BI218" s="114">
        <v>23</v>
      </c>
      <c r="BJ218" s="114">
        <v>24</v>
      </c>
      <c r="BK218" s="113">
        <v>15</v>
      </c>
      <c r="BL218" s="113">
        <v>10</v>
      </c>
      <c r="BM218" s="113">
        <v>12</v>
      </c>
      <c r="BN218" s="113">
        <v>12</v>
      </c>
      <c r="BO218" s="113">
        <v>16</v>
      </c>
      <c r="BP218" s="113">
        <v>8</v>
      </c>
      <c r="BQ218" s="113">
        <v>12</v>
      </c>
      <c r="BR218" s="113">
        <v>22</v>
      </c>
      <c r="BS218" s="113">
        <v>21</v>
      </c>
      <c r="BT218" s="113">
        <v>13</v>
      </c>
      <c r="BU218" s="113">
        <v>12</v>
      </c>
      <c r="BV218" s="113">
        <v>11</v>
      </c>
      <c r="BW218" s="113">
        <v>13</v>
      </c>
      <c r="BX218" s="113">
        <v>11</v>
      </c>
      <c r="BY218" s="113">
        <v>11</v>
      </c>
      <c r="BZ218" s="113">
        <v>13</v>
      </c>
      <c r="CA218" s="113">
        <v>12</v>
      </c>
      <c r="CB218" s="71" t="s">
        <v>0</v>
      </c>
      <c r="CC218" s="71" t="s">
        <v>0</v>
      </c>
      <c r="CD218" s="71" t="s">
        <v>0</v>
      </c>
      <c r="CE218" s="71" t="s">
        <v>0</v>
      </c>
      <c r="CF218" s="71" t="s">
        <v>0</v>
      </c>
      <c r="CG218" s="71" t="s">
        <v>0</v>
      </c>
      <c r="CH218" s="71" t="s">
        <v>0</v>
      </c>
      <c r="CI218" s="71" t="s">
        <v>0</v>
      </c>
      <c r="CJ218" s="71" t="s">
        <v>0</v>
      </c>
      <c r="CK218" s="71" t="s">
        <v>0</v>
      </c>
      <c r="CL218" s="71" t="s">
        <v>0</v>
      </c>
      <c r="CM218" s="71" t="s">
        <v>0</v>
      </c>
      <c r="CN218" s="71" t="s">
        <v>0</v>
      </c>
      <c r="CO218" s="71" t="s">
        <v>0</v>
      </c>
      <c r="CP218" s="71" t="s">
        <v>0</v>
      </c>
      <c r="CQ218" s="71" t="s">
        <v>0</v>
      </c>
      <c r="CR218" s="71" t="s">
        <v>0</v>
      </c>
      <c r="CS218" s="71" t="s">
        <v>0</v>
      </c>
      <c r="CT218" s="71" t="s">
        <v>0</v>
      </c>
      <c r="CU218" s="71" t="s">
        <v>0</v>
      </c>
      <c r="CV218" s="71" t="s">
        <v>0</v>
      </c>
      <c r="CW218" s="71" t="s">
        <v>0</v>
      </c>
      <c r="CX218" s="71" t="s">
        <v>0</v>
      </c>
      <c r="CY218" s="71" t="s">
        <v>0</v>
      </c>
      <c r="CZ218" s="71" t="s">
        <v>0</v>
      </c>
      <c r="DA218" s="71" t="s">
        <v>0</v>
      </c>
      <c r="DB218" s="71" t="s">
        <v>0</v>
      </c>
      <c r="DC218" s="71" t="s">
        <v>0</v>
      </c>
      <c r="DD218" s="71" t="s">
        <v>0</v>
      </c>
      <c r="DE218" s="71" t="s">
        <v>0</v>
      </c>
      <c r="DF218" s="71" t="s">
        <v>0</v>
      </c>
      <c r="DG218" s="71" t="s">
        <v>0</v>
      </c>
      <c r="DH218" s="71" t="s">
        <v>0</v>
      </c>
      <c r="DI218" s="71" t="s">
        <v>0</v>
      </c>
      <c r="DJ218" s="71" t="s">
        <v>0</v>
      </c>
      <c r="DK218" s="71" t="s">
        <v>0</v>
      </c>
      <c r="DL218" s="71" t="s">
        <v>0</v>
      </c>
      <c r="DM218" s="71" t="s">
        <v>0</v>
      </c>
      <c r="DN218" s="71" t="s">
        <v>0</v>
      </c>
      <c r="DO218" s="71" t="s">
        <v>0</v>
      </c>
      <c r="DP218" s="71" t="s">
        <v>0</v>
      </c>
      <c r="DQ218" s="71" t="s">
        <v>0</v>
      </c>
      <c r="DR218" s="71" t="s">
        <v>0</v>
      </c>
      <c r="DS218" s="71" t="s">
        <v>0</v>
      </c>
      <c r="DT218" s="143">
        <f>(2.71828^(-492.8857+59.0795*K218+7.224*L218))/(1+(2.71828^(-492.8857+59.0795*K218+7.224*L218)))</f>
        <v>4.735237059301307E-20</v>
      </c>
      <c r="DU218" s="40">
        <f>COUNTIF($M218,"=13")+COUNTIF($N218,"=21")+COUNTIF($O218,"=14")+COUNTIF($P218,"=11")+COUNTIF($Q218,"=11")+COUNTIF($R218,"=14")+COUNTIF($S218,"=12")+COUNTIF($T218,"=12")+COUNTIF($U218,"=12")+COUNTIF($V218,"=13")+COUNTIF($W218,"=13")+COUNTIF($X218,"=16")</f>
        <v>10</v>
      </c>
      <c r="DV218" s="40">
        <f>COUNTIF($Y218,"=17")+COUNTIF($Z218,"=9")+COUNTIF($AA218,"=9")+COUNTIF($AB218,"=11")+COUNTIF($AC218,"=11")+COUNTIF($AD218,"=25")+COUNTIF($AE218,"=15")+COUNTIF($AF218,"=19")+COUNTIF($AG218,"=30")+COUNTIF($AH218,"=15")+COUNTIF($AI218,"=15")+COUNTIF($AJ218,"=16")+COUNTIF($AK218,"=17")</f>
        <v>9</v>
      </c>
      <c r="DW218" s="40">
        <f>COUNTIF($AL218,"=11")+COUNTIF($AM218,"=11")+COUNTIF($AN218,"=22")+COUNTIF($AO218,"=23")+COUNTIF($AP218,"=17")+COUNTIF($AQ218,"=14")+COUNTIF($AR218,"=19")+COUNTIF($AS218,"=17")+COUNTIF($AV218,"=12")+COUNTIF($AW218,"=12")</f>
        <v>8</v>
      </c>
      <c r="DX218" s="40">
        <f>COUNTIF($AX218,"=11")+COUNTIF($AY218,"=9")+COUNTIF($AZ218,"=15")+COUNTIF($BA218,"=16")+COUNTIF($BB218,"=8")+COUNTIF($BC218,"=10")+COUNTIF($BD218,"=10")+COUNTIF($BE218,"=8")+COUNTIF($BF218,"=10")+COUNTIF($BG218,"=10")</f>
        <v>9</v>
      </c>
      <c r="DY218" s="40">
        <f>COUNTIF($BH218,"=12")+COUNTIF($BI218,"=23")+COUNTIF($BJ218,"=23")+COUNTIF($BK218,"=15")+COUNTIF($BL218,"=10")+COUNTIF($BM218,"=12")+COUNTIF($BN218,"=12")+COUNTIF($BO218,"=16")+COUNTIF($BP218,"=8")+COUNTIF($BQ218,"=12")+COUNTIF($BR218,"=22")+COUNTIF($BS218,"=20")+COUNTIF($BT218,"=13")</f>
        <v>11</v>
      </c>
      <c r="DZ218" s="40">
        <f>COUNTIF($BU218,"=12")+COUNTIF($BV218,"=11")+COUNTIF($BW218,"=13")+COUNTIF($BX218,"=10")+COUNTIF($BY218,"=11")+COUNTIF($BZ218,"=12")+COUNTIF($CA218,"=12")</f>
        <v>5</v>
      </c>
      <c r="EA218" s="72" t="s">
        <v>0</v>
      </c>
      <c r="EB218" s="72" t="s">
        <v>631</v>
      </c>
    </row>
    <row r="219" spans="1:132" s="51" customFormat="1" x14ac:dyDescent="0.25">
      <c r="A219" s="72">
        <v>21339</v>
      </c>
      <c r="B219" s="72" t="s">
        <v>122</v>
      </c>
      <c r="C219" s="72" t="s">
        <v>166</v>
      </c>
      <c r="D219" s="112" t="s">
        <v>31</v>
      </c>
      <c r="E219" s="72" t="s">
        <v>12</v>
      </c>
      <c r="F219" s="72" t="s">
        <v>122</v>
      </c>
      <c r="G219" s="98">
        <v>43739</v>
      </c>
      <c r="H219" s="72" t="s">
        <v>0</v>
      </c>
      <c r="I219" s="20" t="s">
        <v>286</v>
      </c>
      <c r="J219" s="20" t="s">
        <v>284</v>
      </c>
      <c r="K219" s="123">
        <f>+COUNTIF($N219,"&lt;=21")+COUNTIF($AA219,"&lt;=9")+COUNTIF($AJ219,"&lt;=16")+COUNTIF($AN219,"&gt;=22")+COUNTIF($AP219,"&gt;=17")+COUNTIF($AQ219,"&lt;=14")+COUNTIF($AR219,"&gt;=19")+COUNTIF($BK219,"&lt;=15")+COUNTIF($BO219,"&gt;=16")+COUNTIF($BX219,"&lt;=10")</f>
        <v>6</v>
      </c>
      <c r="L219" s="124">
        <f>65-(+DU219+DV219+DW219+DX219+DY219+DZ219)</f>
        <v>14</v>
      </c>
      <c r="M219" s="113">
        <v>13</v>
      </c>
      <c r="N219" s="113">
        <v>24</v>
      </c>
      <c r="O219" s="113">
        <v>14</v>
      </c>
      <c r="P219" s="113">
        <v>11</v>
      </c>
      <c r="Q219" s="114">
        <v>11</v>
      </c>
      <c r="R219" s="114">
        <v>14</v>
      </c>
      <c r="S219" s="113">
        <v>12</v>
      </c>
      <c r="T219" s="113">
        <v>12</v>
      </c>
      <c r="U219" s="113">
        <v>12</v>
      </c>
      <c r="V219" s="113">
        <v>13</v>
      </c>
      <c r="W219" s="113">
        <v>13</v>
      </c>
      <c r="X219" s="113">
        <v>17</v>
      </c>
      <c r="Y219" s="113">
        <v>18</v>
      </c>
      <c r="Z219" s="121">
        <v>9</v>
      </c>
      <c r="AA219" s="121">
        <v>9</v>
      </c>
      <c r="AB219" s="113">
        <v>11</v>
      </c>
      <c r="AC219" s="113">
        <v>11</v>
      </c>
      <c r="AD219" s="113">
        <v>25</v>
      </c>
      <c r="AE219" s="113">
        <v>15</v>
      </c>
      <c r="AF219" s="113">
        <v>19</v>
      </c>
      <c r="AG219" s="113">
        <v>28</v>
      </c>
      <c r="AH219" s="121">
        <v>15</v>
      </c>
      <c r="AI219" s="121">
        <v>15</v>
      </c>
      <c r="AJ219" s="121">
        <v>15</v>
      </c>
      <c r="AK219" s="121">
        <v>17</v>
      </c>
      <c r="AL219" s="113">
        <v>10</v>
      </c>
      <c r="AM219" s="113">
        <v>10</v>
      </c>
      <c r="AN219" s="114">
        <v>19</v>
      </c>
      <c r="AO219" s="114">
        <v>23</v>
      </c>
      <c r="AP219" s="113">
        <v>17</v>
      </c>
      <c r="AQ219" s="113">
        <v>15</v>
      </c>
      <c r="AR219" s="113">
        <v>19</v>
      </c>
      <c r="AS219" s="113">
        <v>17</v>
      </c>
      <c r="AT219" s="121">
        <v>35</v>
      </c>
      <c r="AU219" s="114">
        <v>38</v>
      </c>
      <c r="AV219" s="113">
        <v>12</v>
      </c>
      <c r="AW219" s="113">
        <v>12</v>
      </c>
      <c r="AX219" s="113">
        <v>11</v>
      </c>
      <c r="AY219" s="113">
        <v>9</v>
      </c>
      <c r="AZ219" s="114">
        <v>15</v>
      </c>
      <c r="BA219" s="114">
        <v>16</v>
      </c>
      <c r="BB219" s="113">
        <v>8</v>
      </c>
      <c r="BC219" s="113">
        <v>10</v>
      </c>
      <c r="BD219" s="113">
        <v>10</v>
      </c>
      <c r="BE219" s="113">
        <v>8</v>
      </c>
      <c r="BF219" s="113">
        <v>10</v>
      </c>
      <c r="BG219" s="113">
        <v>11</v>
      </c>
      <c r="BH219" s="113">
        <v>12</v>
      </c>
      <c r="BI219" s="114">
        <v>22</v>
      </c>
      <c r="BJ219" s="114">
        <v>23</v>
      </c>
      <c r="BK219" s="113">
        <v>16</v>
      </c>
      <c r="BL219" s="113">
        <v>10</v>
      </c>
      <c r="BM219" s="113">
        <v>12</v>
      </c>
      <c r="BN219" s="113">
        <v>12</v>
      </c>
      <c r="BO219" s="113">
        <v>16</v>
      </c>
      <c r="BP219" s="113">
        <v>8</v>
      </c>
      <c r="BQ219" s="113">
        <v>12</v>
      </c>
      <c r="BR219" s="113">
        <v>22</v>
      </c>
      <c r="BS219" s="113">
        <v>19</v>
      </c>
      <c r="BT219" s="113">
        <v>13</v>
      </c>
      <c r="BU219" s="113">
        <v>12</v>
      </c>
      <c r="BV219" s="113">
        <v>11</v>
      </c>
      <c r="BW219" s="113">
        <v>13</v>
      </c>
      <c r="BX219" s="113">
        <v>10</v>
      </c>
      <c r="BY219" s="113">
        <v>11</v>
      </c>
      <c r="BZ219" s="113">
        <v>12</v>
      </c>
      <c r="CA219" s="113">
        <v>11</v>
      </c>
      <c r="CB219" s="71" t="s">
        <v>0</v>
      </c>
      <c r="CC219" s="71" t="s">
        <v>0</v>
      </c>
      <c r="CD219" s="71" t="s">
        <v>0</v>
      </c>
      <c r="CE219" s="71" t="s">
        <v>0</v>
      </c>
      <c r="CF219" s="71" t="s">
        <v>0</v>
      </c>
      <c r="CG219" s="71" t="s">
        <v>0</v>
      </c>
      <c r="CH219" s="71" t="s">
        <v>0</v>
      </c>
      <c r="CI219" s="71" t="s">
        <v>0</v>
      </c>
      <c r="CJ219" s="71" t="s">
        <v>0</v>
      </c>
      <c r="CK219" s="71" t="s">
        <v>0</v>
      </c>
      <c r="CL219" s="71" t="s">
        <v>0</v>
      </c>
      <c r="CM219" s="71" t="s">
        <v>0</v>
      </c>
      <c r="CN219" s="71" t="s">
        <v>0</v>
      </c>
      <c r="CO219" s="71" t="s">
        <v>0</v>
      </c>
      <c r="CP219" s="71" t="s">
        <v>0</v>
      </c>
      <c r="CQ219" s="71" t="s">
        <v>0</v>
      </c>
      <c r="CR219" s="71" t="s">
        <v>0</v>
      </c>
      <c r="CS219" s="71" t="s">
        <v>0</v>
      </c>
      <c r="CT219" s="71" t="s">
        <v>0</v>
      </c>
      <c r="CU219" s="71" t="s">
        <v>0</v>
      </c>
      <c r="CV219" s="71" t="s">
        <v>0</v>
      </c>
      <c r="CW219" s="71" t="s">
        <v>0</v>
      </c>
      <c r="CX219" s="71" t="s">
        <v>0</v>
      </c>
      <c r="CY219" s="71" t="s">
        <v>0</v>
      </c>
      <c r="CZ219" s="71" t="s">
        <v>0</v>
      </c>
      <c r="DA219" s="71" t="s">
        <v>0</v>
      </c>
      <c r="DB219" s="71" t="s">
        <v>0</v>
      </c>
      <c r="DC219" s="71" t="s">
        <v>0</v>
      </c>
      <c r="DD219" s="71" t="s">
        <v>0</v>
      </c>
      <c r="DE219" s="71" t="s">
        <v>0</v>
      </c>
      <c r="DF219" s="71" t="s">
        <v>0</v>
      </c>
      <c r="DG219" s="71" t="s">
        <v>0</v>
      </c>
      <c r="DH219" s="71" t="s">
        <v>0</v>
      </c>
      <c r="DI219" s="71" t="s">
        <v>0</v>
      </c>
      <c r="DJ219" s="71" t="s">
        <v>0</v>
      </c>
      <c r="DK219" s="71" t="s">
        <v>0</v>
      </c>
      <c r="DL219" s="71" t="s">
        <v>0</v>
      </c>
      <c r="DM219" s="71" t="s">
        <v>0</v>
      </c>
      <c r="DN219" s="71" t="s">
        <v>0</v>
      </c>
      <c r="DO219" s="71" t="s">
        <v>0</v>
      </c>
      <c r="DP219" s="71" t="s">
        <v>0</v>
      </c>
      <c r="DQ219" s="71" t="s">
        <v>0</v>
      </c>
      <c r="DR219" s="71" t="s">
        <v>0</v>
      </c>
      <c r="DS219" s="71" t="s">
        <v>0</v>
      </c>
      <c r="DT219" s="143">
        <f>(2.71828^(-492.8857+59.0795*K219+7.224*L219))/(1+(2.71828^(-492.8857+59.0795*K219+7.224*L219)))</f>
        <v>6.4965525058420022E-17</v>
      </c>
      <c r="DU219" s="40">
        <f>COUNTIF($M219,"=13")+COUNTIF($N219,"=21")+COUNTIF($O219,"=14")+COUNTIF($P219,"=11")+COUNTIF($Q219,"=11")+COUNTIF($R219,"=14")+COUNTIF($S219,"=12")+COUNTIF($T219,"=12")+COUNTIF($U219,"=12")+COUNTIF($V219,"=13")+COUNTIF($W219,"=13")+COUNTIF($X219,"=16")</f>
        <v>10</v>
      </c>
      <c r="DV219" s="40">
        <f>COUNTIF($Y219,"=17")+COUNTIF($Z219,"=9")+COUNTIF($AA219,"=9")+COUNTIF($AB219,"=11")+COUNTIF($AC219,"=11")+COUNTIF($AD219,"=25")+COUNTIF($AE219,"=15")+COUNTIF($AF219,"=19")+COUNTIF($AG219,"=30")+COUNTIF($AH219,"=15")+COUNTIF($AI219,"=15")+COUNTIF($AJ219,"=16")+COUNTIF($AK219,"=17")</f>
        <v>10</v>
      </c>
      <c r="DW219" s="40">
        <f>COUNTIF($AL219,"=11")+COUNTIF($AM219,"=11")+COUNTIF($AN219,"=22")+COUNTIF($AO219,"=23")+COUNTIF($AP219,"=17")+COUNTIF($AQ219,"=14")+COUNTIF($AR219,"=19")+COUNTIF($AS219,"=17")+COUNTIF($AV219,"=12")+COUNTIF($AW219,"=12")</f>
        <v>6</v>
      </c>
      <c r="DX219" s="40">
        <f>COUNTIF($AX219,"=11")+COUNTIF($AY219,"=9")+COUNTIF($AZ219,"=15")+COUNTIF($BA219,"=16")+COUNTIF($BB219,"=8")+COUNTIF($BC219,"=10")+COUNTIF($BD219,"=10")+COUNTIF($BE219,"=8")+COUNTIF($BF219,"=10")+COUNTIF($BG219,"=10")</f>
        <v>9</v>
      </c>
      <c r="DY219" s="40">
        <f>COUNTIF($BH219,"=12")+COUNTIF($BI219,"=23")+COUNTIF($BJ219,"=23")+COUNTIF($BK219,"=15")+COUNTIF($BL219,"=10")+COUNTIF($BM219,"=12")+COUNTIF($BN219,"=12")+COUNTIF($BO219,"=16")+COUNTIF($BP219,"=8")+COUNTIF($BQ219,"=12")+COUNTIF($BR219,"=22")+COUNTIF($BS219,"=20")+COUNTIF($BT219,"=13")</f>
        <v>10</v>
      </c>
      <c r="DZ219" s="40">
        <f>COUNTIF($BU219,"=12")+COUNTIF($BV219,"=11")+COUNTIF($BW219,"=13")+COUNTIF($BX219,"=10")+COUNTIF($BY219,"=11")+COUNTIF($BZ219,"=12")+COUNTIF($CA219,"=12")</f>
        <v>6</v>
      </c>
      <c r="EA219" s="72" t="s">
        <v>122</v>
      </c>
      <c r="EB219" s="72" t="s">
        <v>0</v>
      </c>
    </row>
    <row r="220" spans="1:132" s="51" customFormat="1" x14ac:dyDescent="0.25">
      <c r="A220" s="72">
        <v>101458</v>
      </c>
      <c r="B220" s="18" t="s">
        <v>130</v>
      </c>
      <c r="C220" s="72" t="s">
        <v>166</v>
      </c>
      <c r="D220" s="112" t="s">
        <v>31</v>
      </c>
      <c r="E220" s="2" t="s">
        <v>111</v>
      </c>
      <c r="F220" s="55" t="s">
        <v>130</v>
      </c>
      <c r="G220" s="98">
        <v>43739</v>
      </c>
      <c r="H220" s="72" t="s">
        <v>0</v>
      </c>
      <c r="I220" s="20" t="s">
        <v>286</v>
      </c>
      <c r="J220" s="20" t="s">
        <v>284</v>
      </c>
      <c r="K220" s="123">
        <f>+COUNTIF($N220,"&lt;=21")+COUNTIF($AA220,"&lt;=9")+COUNTIF($AJ220,"&lt;=16")+COUNTIF($AN220,"&gt;=22")+COUNTIF($AP220,"&gt;=17")+COUNTIF($AQ220,"&lt;=14")+COUNTIF($AR220,"&gt;=19")+COUNTIF($BK220,"&lt;=15")+COUNTIF($BO220,"&gt;=16")+COUNTIF($BX220,"&lt;=10")</f>
        <v>6</v>
      </c>
      <c r="L220" s="124">
        <f>65-(+DU220+DV220+DW220+DX220+DY220+DZ220)</f>
        <v>14</v>
      </c>
      <c r="M220" s="113">
        <v>13</v>
      </c>
      <c r="N220" s="113">
        <v>24</v>
      </c>
      <c r="O220" s="113">
        <v>14</v>
      </c>
      <c r="P220" s="113">
        <v>11</v>
      </c>
      <c r="Q220" s="114">
        <v>11</v>
      </c>
      <c r="R220" s="114">
        <v>15</v>
      </c>
      <c r="S220" s="113">
        <v>12</v>
      </c>
      <c r="T220" s="113">
        <v>12</v>
      </c>
      <c r="U220" s="113">
        <v>11</v>
      </c>
      <c r="V220" s="113">
        <v>13</v>
      </c>
      <c r="W220" s="113">
        <v>13</v>
      </c>
      <c r="X220" s="113">
        <v>16</v>
      </c>
      <c r="Y220" s="113">
        <v>17</v>
      </c>
      <c r="Z220" s="114">
        <v>9</v>
      </c>
      <c r="AA220" s="114">
        <v>9</v>
      </c>
      <c r="AB220" s="113">
        <v>11</v>
      </c>
      <c r="AC220" s="113">
        <v>11</v>
      </c>
      <c r="AD220" s="113">
        <v>25</v>
      </c>
      <c r="AE220" s="113">
        <v>15</v>
      </c>
      <c r="AF220" s="113">
        <v>19</v>
      </c>
      <c r="AG220" s="113">
        <v>29</v>
      </c>
      <c r="AH220" s="114">
        <v>14</v>
      </c>
      <c r="AI220" s="114">
        <v>15</v>
      </c>
      <c r="AJ220" s="114">
        <v>15</v>
      </c>
      <c r="AK220" s="114">
        <v>17</v>
      </c>
      <c r="AL220" s="113">
        <v>11</v>
      </c>
      <c r="AM220" s="113">
        <v>10</v>
      </c>
      <c r="AN220" s="114">
        <v>19</v>
      </c>
      <c r="AO220" s="114">
        <v>23</v>
      </c>
      <c r="AP220" s="113">
        <v>17</v>
      </c>
      <c r="AQ220" s="113">
        <v>15</v>
      </c>
      <c r="AR220" s="113">
        <v>20</v>
      </c>
      <c r="AS220" s="113">
        <v>17</v>
      </c>
      <c r="AT220" s="114">
        <v>40</v>
      </c>
      <c r="AU220" s="114">
        <v>40</v>
      </c>
      <c r="AV220" s="113">
        <v>12</v>
      </c>
      <c r="AW220" s="113">
        <v>13</v>
      </c>
      <c r="AX220" s="113">
        <v>11</v>
      </c>
      <c r="AY220" s="113">
        <v>9</v>
      </c>
      <c r="AZ220" s="114">
        <v>15</v>
      </c>
      <c r="BA220" s="114">
        <v>16</v>
      </c>
      <c r="BB220" s="113">
        <v>8</v>
      </c>
      <c r="BC220" s="113">
        <v>10</v>
      </c>
      <c r="BD220" s="113">
        <v>10</v>
      </c>
      <c r="BE220" s="113">
        <v>8</v>
      </c>
      <c r="BF220" s="113">
        <v>10</v>
      </c>
      <c r="BG220" s="113">
        <v>10</v>
      </c>
      <c r="BH220" s="113">
        <v>12</v>
      </c>
      <c r="BI220" s="114">
        <v>23</v>
      </c>
      <c r="BJ220" s="114">
        <v>25</v>
      </c>
      <c r="BK220" s="113">
        <v>16</v>
      </c>
      <c r="BL220" s="113">
        <v>10</v>
      </c>
      <c r="BM220" s="113">
        <v>13</v>
      </c>
      <c r="BN220" s="113">
        <v>12</v>
      </c>
      <c r="BO220" s="113">
        <v>16</v>
      </c>
      <c r="BP220" s="113">
        <v>8</v>
      </c>
      <c r="BQ220" s="113">
        <v>12</v>
      </c>
      <c r="BR220" s="113">
        <v>22</v>
      </c>
      <c r="BS220" s="113">
        <v>20</v>
      </c>
      <c r="BT220" s="113">
        <v>13</v>
      </c>
      <c r="BU220" s="113">
        <v>12</v>
      </c>
      <c r="BV220" s="113">
        <v>11</v>
      </c>
      <c r="BW220" s="113">
        <v>13</v>
      </c>
      <c r="BX220" s="113">
        <v>10</v>
      </c>
      <c r="BY220" s="113">
        <v>11</v>
      </c>
      <c r="BZ220" s="113">
        <v>12</v>
      </c>
      <c r="CA220" s="113">
        <v>12</v>
      </c>
      <c r="CB220" s="71" t="s">
        <v>0</v>
      </c>
      <c r="CC220" s="71" t="s">
        <v>0</v>
      </c>
      <c r="CD220" s="71" t="s">
        <v>0</v>
      </c>
      <c r="CE220" s="71" t="s">
        <v>0</v>
      </c>
      <c r="CF220" s="71" t="s">
        <v>0</v>
      </c>
      <c r="CG220" s="71" t="s">
        <v>0</v>
      </c>
      <c r="CH220" s="71" t="s">
        <v>0</v>
      </c>
      <c r="CI220" s="71" t="s">
        <v>0</v>
      </c>
      <c r="CJ220" s="71" t="s">
        <v>0</v>
      </c>
      <c r="CK220" s="71" t="s">
        <v>0</v>
      </c>
      <c r="CL220" s="71" t="s">
        <v>0</v>
      </c>
      <c r="CM220" s="71" t="s">
        <v>0</v>
      </c>
      <c r="CN220" s="71" t="s">
        <v>0</v>
      </c>
      <c r="CO220" s="71" t="s">
        <v>0</v>
      </c>
      <c r="CP220" s="71" t="s">
        <v>0</v>
      </c>
      <c r="CQ220" s="71" t="s">
        <v>0</v>
      </c>
      <c r="CR220" s="71" t="s">
        <v>0</v>
      </c>
      <c r="CS220" s="71" t="s">
        <v>0</v>
      </c>
      <c r="CT220" s="71" t="s">
        <v>0</v>
      </c>
      <c r="CU220" s="71" t="s">
        <v>0</v>
      </c>
      <c r="CV220" s="71" t="s">
        <v>0</v>
      </c>
      <c r="CW220" s="71" t="s">
        <v>0</v>
      </c>
      <c r="CX220" s="71" t="s">
        <v>0</v>
      </c>
      <c r="CY220" s="71" t="s">
        <v>0</v>
      </c>
      <c r="CZ220" s="71" t="s">
        <v>0</v>
      </c>
      <c r="DA220" s="71" t="s">
        <v>0</v>
      </c>
      <c r="DB220" s="71" t="s">
        <v>0</v>
      </c>
      <c r="DC220" s="71" t="s">
        <v>0</v>
      </c>
      <c r="DD220" s="71" t="s">
        <v>0</v>
      </c>
      <c r="DE220" s="71" t="s">
        <v>0</v>
      </c>
      <c r="DF220" s="71" t="s">
        <v>0</v>
      </c>
      <c r="DG220" s="71" t="s">
        <v>0</v>
      </c>
      <c r="DH220" s="71" t="s">
        <v>0</v>
      </c>
      <c r="DI220" s="71" t="s">
        <v>0</v>
      </c>
      <c r="DJ220" s="71" t="s">
        <v>0</v>
      </c>
      <c r="DK220" s="71" t="s">
        <v>0</v>
      </c>
      <c r="DL220" s="71" t="s">
        <v>0</v>
      </c>
      <c r="DM220" s="71" t="s">
        <v>0</v>
      </c>
      <c r="DN220" s="71" t="s">
        <v>0</v>
      </c>
      <c r="DO220" s="71" t="s">
        <v>0</v>
      </c>
      <c r="DP220" s="71" t="s">
        <v>0</v>
      </c>
      <c r="DQ220" s="71" t="s">
        <v>0</v>
      </c>
      <c r="DR220" s="71" t="s">
        <v>0</v>
      </c>
      <c r="DS220" s="71" t="s">
        <v>0</v>
      </c>
      <c r="DT220" s="143">
        <f>(2.71828^(-492.8857+59.0795*K220+7.224*L220))/(1+(2.71828^(-492.8857+59.0795*K220+7.224*L220)))</f>
        <v>6.4965525058420022E-17</v>
      </c>
      <c r="DU220" s="40">
        <f>COUNTIF($M220,"=13")+COUNTIF($N220,"=21")+COUNTIF($O220,"=14")+COUNTIF($P220,"=11")+COUNTIF($Q220,"=11")+COUNTIF($R220,"=14")+COUNTIF($S220,"=12")+COUNTIF($T220,"=12")+COUNTIF($U220,"=12")+COUNTIF($V220,"=13")+COUNTIF($W220,"=13")+COUNTIF($X220,"=16")</f>
        <v>9</v>
      </c>
      <c r="DV220" s="40">
        <f>COUNTIF($Y220,"=17")+COUNTIF($Z220,"=9")+COUNTIF($AA220,"=9")+COUNTIF($AB220,"=11")+COUNTIF($AC220,"=11")+COUNTIF($AD220,"=25")+COUNTIF($AE220,"=15")+COUNTIF($AF220,"=19")+COUNTIF($AG220,"=30")+COUNTIF($AH220,"=15")+COUNTIF($AI220,"=15")+COUNTIF($AJ220,"=16")+COUNTIF($AK220,"=17")</f>
        <v>10</v>
      </c>
      <c r="DW220" s="40">
        <f>COUNTIF($AL220,"=11")+COUNTIF($AM220,"=11")+COUNTIF($AN220,"=22")+COUNTIF($AO220,"=23")+COUNTIF($AP220,"=17")+COUNTIF($AQ220,"=14")+COUNTIF($AR220,"=19")+COUNTIF($AS220,"=17")+COUNTIF($AV220,"=12")+COUNTIF($AW220,"=12")</f>
        <v>5</v>
      </c>
      <c r="DX220" s="40">
        <f>COUNTIF($AX220,"=11")+COUNTIF($AY220,"=9")+COUNTIF($AZ220,"=15")+COUNTIF($BA220,"=16")+COUNTIF($BB220,"=8")+COUNTIF($BC220,"=10")+COUNTIF($BD220,"=10")+COUNTIF($BE220,"=8")+COUNTIF($BF220,"=10")+COUNTIF($BG220,"=10")</f>
        <v>10</v>
      </c>
      <c r="DY220" s="40">
        <f>COUNTIF($BH220,"=12")+COUNTIF($BI220,"=23")+COUNTIF($BJ220,"=23")+COUNTIF($BK220,"=15")+COUNTIF($BL220,"=10")+COUNTIF($BM220,"=12")+COUNTIF($BN220,"=12")+COUNTIF($BO220,"=16")+COUNTIF($BP220,"=8")+COUNTIF($BQ220,"=12")+COUNTIF($BR220,"=22")+COUNTIF($BS220,"=20")+COUNTIF($BT220,"=13")</f>
        <v>10</v>
      </c>
      <c r="DZ220" s="40">
        <f>COUNTIF($BU220,"=12")+COUNTIF($BV220,"=11")+COUNTIF($BW220,"=13")+COUNTIF($BX220,"=10")+COUNTIF($BY220,"=11")+COUNTIF($BZ220,"=12")+COUNTIF($CA220,"=12")</f>
        <v>7</v>
      </c>
      <c r="EA220" s="72" t="s">
        <v>674</v>
      </c>
      <c r="EB220" s="72" t="s">
        <v>675</v>
      </c>
    </row>
    <row r="221" spans="1:132" s="51" customFormat="1" x14ac:dyDescent="0.25">
      <c r="A221" s="20">
        <v>231983</v>
      </c>
      <c r="B221" s="31" t="s">
        <v>130</v>
      </c>
      <c r="C221" s="2" t="s">
        <v>166</v>
      </c>
      <c r="D221" s="112" t="s">
        <v>31</v>
      </c>
      <c r="E221" s="22" t="s">
        <v>111</v>
      </c>
      <c r="F221" s="2" t="s">
        <v>130</v>
      </c>
      <c r="G221" s="98">
        <v>43739</v>
      </c>
      <c r="H221" s="72" t="s">
        <v>0</v>
      </c>
      <c r="I221" s="2" t="s">
        <v>285</v>
      </c>
      <c r="J221" s="2" t="s">
        <v>284</v>
      </c>
      <c r="K221" s="123">
        <f>+COUNTIF($N221,"&lt;=21")+COUNTIF($AA221,"&lt;=9")+COUNTIF($AJ221,"&lt;=16")+COUNTIF($AN221,"&gt;=22")+COUNTIF($AP221,"&gt;=17")+COUNTIF($AQ221,"&lt;=14")+COUNTIF($AR221,"&gt;=19")+COUNTIF($BK221,"&lt;=15")+COUNTIF($BO221,"&gt;=16")+COUNTIF($BX221,"&lt;=10")</f>
        <v>6</v>
      </c>
      <c r="L221" s="124">
        <f>65-(+DU221+DV221+DW221+DX221+DY221+DZ221)</f>
        <v>14</v>
      </c>
      <c r="M221" s="113">
        <v>13</v>
      </c>
      <c r="N221" s="113">
        <v>24</v>
      </c>
      <c r="O221" s="113">
        <v>14</v>
      </c>
      <c r="P221" s="113">
        <v>11</v>
      </c>
      <c r="Q221" s="114">
        <v>11</v>
      </c>
      <c r="R221" s="114">
        <v>15</v>
      </c>
      <c r="S221" s="113">
        <v>12</v>
      </c>
      <c r="T221" s="113">
        <v>12</v>
      </c>
      <c r="U221" s="113">
        <v>11</v>
      </c>
      <c r="V221" s="113">
        <v>13</v>
      </c>
      <c r="W221" s="113">
        <v>13</v>
      </c>
      <c r="X221" s="113">
        <v>16</v>
      </c>
      <c r="Y221" s="113">
        <v>17</v>
      </c>
      <c r="Z221" s="114">
        <v>9</v>
      </c>
      <c r="AA221" s="114">
        <v>9</v>
      </c>
      <c r="AB221" s="113">
        <v>11</v>
      </c>
      <c r="AC221" s="113">
        <v>11</v>
      </c>
      <c r="AD221" s="113">
        <v>25</v>
      </c>
      <c r="AE221" s="113">
        <v>15</v>
      </c>
      <c r="AF221" s="113">
        <v>19</v>
      </c>
      <c r="AG221" s="113">
        <v>29</v>
      </c>
      <c r="AH221" s="114">
        <v>14</v>
      </c>
      <c r="AI221" s="114">
        <v>15</v>
      </c>
      <c r="AJ221" s="114">
        <v>15</v>
      </c>
      <c r="AK221" s="114">
        <v>17</v>
      </c>
      <c r="AL221" s="113">
        <v>11</v>
      </c>
      <c r="AM221" s="113">
        <v>10</v>
      </c>
      <c r="AN221" s="114">
        <v>23</v>
      </c>
      <c r="AO221" s="114">
        <v>23</v>
      </c>
      <c r="AP221" s="113">
        <v>17</v>
      </c>
      <c r="AQ221" s="113">
        <v>15</v>
      </c>
      <c r="AR221" s="113">
        <v>20</v>
      </c>
      <c r="AS221" s="113">
        <v>17</v>
      </c>
      <c r="AT221" s="114">
        <v>40</v>
      </c>
      <c r="AU221" s="114">
        <v>40</v>
      </c>
      <c r="AV221" s="113">
        <v>12</v>
      </c>
      <c r="AW221" s="113">
        <v>13</v>
      </c>
      <c r="AX221" s="113">
        <v>11</v>
      </c>
      <c r="AY221" s="113">
        <v>9</v>
      </c>
      <c r="AZ221" s="114">
        <v>15</v>
      </c>
      <c r="BA221" s="114">
        <v>16</v>
      </c>
      <c r="BB221" s="113">
        <v>8</v>
      </c>
      <c r="BC221" s="113">
        <v>10</v>
      </c>
      <c r="BD221" s="113">
        <v>10</v>
      </c>
      <c r="BE221" s="113">
        <v>8</v>
      </c>
      <c r="BF221" s="113">
        <v>10</v>
      </c>
      <c r="BG221" s="113">
        <v>10</v>
      </c>
      <c r="BH221" s="113">
        <v>12</v>
      </c>
      <c r="BI221" s="114">
        <v>23</v>
      </c>
      <c r="BJ221" s="114">
        <v>23</v>
      </c>
      <c r="BK221" s="113">
        <v>16</v>
      </c>
      <c r="BL221" s="113">
        <v>10</v>
      </c>
      <c r="BM221" s="113">
        <v>13</v>
      </c>
      <c r="BN221" s="113">
        <v>12</v>
      </c>
      <c r="BO221" s="113">
        <v>16</v>
      </c>
      <c r="BP221" s="113">
        <v>8</v>
      </c>
      <c r="BQ221" s="113">
        <v>12</v>
      </c>
      <c r="BR221" s="113">
        <v>22</v>
      </c>
      <c r="BS221" s="113">
        <v>20</v>
      </c>
      <c r="BT221" s="113">
        <v>13</v>
      </c>
      <c r="BU221" s="113">
        <v>12</v>
      </c>
      <c r="BV221" s="113">
        <v>11</v>
      </c>
      <c r="BW221" s="113">
        <v>13</v>
      </c>
      <c r="BX221" s="113">
        <v>11</v>
      </c>
      <c r="BY221" s="113">
        <v>11</v>
      </c>
      <c r="BZ221" s="113">
        <v>12</v>
      </c>
      <c r="CA221" s="113">
        <v>12</v>
      </c>
      <c r="CB221" s="71">
        <v>33</v>
      </c>
      <c r="CC221" s="71">
        <v>15</v>
      </c>
      <c r="CD221" s="71">
        <v>9</v>
      </c>
      <c r="CE221" s="71">
        <v>16</v>
      </c>
      <c r="CF221" s="71">
        <v>11</v>
      </c>
      <c r="CG221" s="71">
        <v>25</v>
      </c>
      <c r="CH221" s="71">
        <v>26</v>
      </c>
      <c r="CI221" s="71">
        <v>19</v>
      </c>
      <c r="CJ221" s="71">
        <v>12</v>
      </c>
      <c r="CK221" s="71">
        <v>11</v>
      </c>
      <c r="CL221" s="71">
        <v>13</v>
      </c>
      <c r="CM221" s="71">
        <v>12</v>
      </c>
      <c r="CN221" s="71">
        <v>11</v>
      </c>
      <c r="CO221" s="71">
        <v>9</v>
      </c>
      <c r="CP221" s="71">
        <v>15</v>
      </c>
      <c r="CQ221" s="71">
        <v>12</v>
      </c>
      <c r="CR221" s="71">
        <v>10</v>
      </c>
      <c r="CS221" s="71">
        <v>11</v>
      </c>
      <c r="CT221" s="71">
        <v>11</v>
      </c>
      <c r="CU221" s="71">
        <v>30</v>
      </c>
      <c r="CV221" s="71">
        <v>13</v>
      </c>
      <c r="CW221" s="71">
        <v>13</v>
      </c>
      <c r="CX221" s="71">
        <v>24</v>
      </c>
      <c r="CY221" s="71">
        <v>15</v>
      </c>
      <c r="CZ221" s="71">
        <v>11</v>
      </c>
      <c r="DA221" s="71">
        <v>10</v>
      </c>
      <c r="DB221" s="71">
        <v>19</v>
      </c>
      <c r="DC221" s="71">
        <v>15</v>
      </c>
      <c r="DD221" s="71">
        <v>19</v>
      </c>
      <c r="DE221" s="71">
        <v>13</v>
      </c>
      <c r="DF221" s="71">
        <v>23</v>
      </c>
      <c r="DG221" s="71">
        <v>17</v>
      </c>
      <c r="DH221" s="71">
        <v>12</v>
      </c>
      <c r="DI221" s="71">
        <v>15</v>
      </c>
      <c r="DJ221" s="71">
        <v>25</v>
      </c>
      <c r="DK221" s="71">
        <v>12</v>
      </c>
      <c r="DL221" s="71">
        <v>23</v>
      </c>
      <c r="DM221" s="71">
        <v>18</v>
      </c>
      <c r="DN221" s="71">
        <v>10</v>
      </c>
      <c r="DO221" s="71">
        <v>14</v>
      </c>
      <c r="DP221" s="71">
        <v>17</v>
      </c>
      <c r="DQ221" s="71">
        <v>9</v>
      </c>
      <c r="DR221" s="71">
        <v>12</v>
      </c>
      <c r="DS221" s="71">
        <v>11</v>
      </c>
      <c r="DT221" s="143">
        <f>(2.71828^(-492.8857+59.0795*K221+7.224*L221))/(1+(2.71828^(-492.8857+59.0795*K221+7.224*L221)))</f>
        <v>6.4965525058420022E-17</v>
      </c>
      <c r="DU221" s="40">
        <f>COUNTIF($M221,"=13")+COUNTIF($N221,"=21")+COUNTIF($O221,"=14")+COUNTIF($P221,"=11")+COUNTIF($Q221,"=11")+COUNTIF($R221,"=14")+COUNTIF($S221,"=12")+COUNTIF($T221,"=12")+COUNTIF($U221,"=12")+COUNTIF($V221,"=13")+COUNTIF($W221,"=13")+COUNTIF($X221,"=16")</f>
        <v>9</v>
      </c>
      <c r="DV221" s="40">
        <f>COUNTIF($Y221,"=17")+COUNTIF($Z221,"=9")+COUNTIF($AA221,"=9")+COUNTIF($AB221,"=11")+COUNTIF($AC221,"=11")+COUNTIF($AD221,"=25")+COUNTIF($AE221,"=15")+COUNTIF($AF221,"=19")+COUNTIF($AG221,"=30")+COUNTIF($AH221,"=15")+COUNTIF($AI221,"=15")+COUNTIF($AJ221,"=16")+COUNTIF($AK221,"=17")</f>
        <v>10</v>
      </c>
      <c r="DW221" s="40">
        <f>COUNTIF($AL221,"=11")+COUNTIF($AM221,"=11")+COUNTIF($AN221,"=22")+COUNTIF($AO221,"=23")+COUNTIF($AP221,"=17")+COUNTIF($AQ221,"=14")+COUNTIF($AR221,"=19")+COUNTIF($AS221,"=17")+COUNTIF($AV221,"=12")+COUNTIF($AW221,"=12")</f>
        <v>5</v>
      </c>
      <c r="DX221" s="40">
        <f>COUNTIF($AX221,"=11")+COUNTIF($AY221,"=9")+COUNTIF($AZ221,"=15")+COUNTIF($BA221,"=16")+COUNTIF($BB221,"=8")+COUNTIF($BC221,"=10")+COUNTIF($BD221,"=10")+COUNTIF($BE221,"=8")+COUNTIF($BF221,"=10")+COUNTIF($BG221,"=10")</f>
        <v>10</v>
      </c>
      <c r="DY221" s="40">
        <f>COUNTIF($BH221,"=12")+COUNTIF($BI221,"=23")+COUNTIF($BJ221,"=23")+COUNTIF($BK221,"=15")+COUNTIF($BL221,"=10")+COUNTIF($BM221,"=12")+COUNTIF($BN221,"=12")+COUNTIF($BO221,"=16")+COUNTIF($BP221,"=8")+COUNTIF($BQ221,"=12")+COUNTIF($BR221,"=22")+COUNTIF($BS221,"=20")+COUNTIF($BT221,"=13")</f>
        <v>11</v>
      </c>
      <c r="DZ221" s="40">
        <f>COUNTIF($BU221,"=12")+COUNTIF($BV221,"=11")+COUNTIF($BW221,"=13")+COUNTIF($BX221,"=10")+COUNTIF($BY221,"=11")+COUNTIF($BZ221,"=12")+COUNTIF($CA221,"=12")</f>
        <v>6</v>
      </c>
      <c r="EA221" s="2" t="s">
        <v>0</v>
      </c>
      <c r="EB221" s="2" t="s">
        <v>686</v>
      </c>
    </row>
    <row r="222" spans="1:132" s="51" customFormat="1" x14ac:dyDescent="0.25">
      <c r="A222" s="20">
        <v>17702</v>
      </c>
      <c r="B222" s="72" t="s">
        <v>712</v>
      </c>
      <c r="C222" s="52" t="s">
        <v>166</v>
      </c>
      <c r="D222" s="112" t="s">
        <v>31</v>
      </c>
      <c r="E222" s="2" t="s">
        <v>5</v>
      </c>
      <c r="F222" s="2" t="s">
        <v>79</v>
      </c>
      <c r="G222" s="98">
        <v>43739</v>
      </c>
      <c r="H222" s="72" t="s">
        <v>0</v>
      </c>
      <c r="I222" s="20" t="s">
        <v>286</v>
      </c>
      <c r="J222" s="2" t="s">
        <v>284</v>
      </c>
      <c r="K222" s="123">
        <f>+COUNTIF($N222,"&lt;=21")+COUNTIF($AA222,"&lt;=9")+COUNTIF($AJ222,"&lt;=16")+COUNTIF($AN222,"&gt;=22")+COUNTIF($AP222,"&gt;=17")+COUNTIF($AQ222,"&lt;=14")+COUNTIF($AR222,"&gt;=19")+COUNTIF($BK222,"&lt;=15")+COUNTIF($BO222,"&gt;=16")+COUNTIF($BX222,"&lt;=10")</f>
        <v>6</v>
      </c>
      <c r="L222" s="124">
        <f>65-(+DU222+DV222+DW222+DX222+DY222+DZ222)</f>
        <v>14</v>
      </c>
      <c r="M222" s="54">
        <v>13</v>
      </c>
      <c r="N222" s="54">
        <v>24</v>
      </c>
      <c r="O222" s="54">
        <v>14</v>
      </c>
      <c r="P222" s="54">
        <v>11</v>
      </c>
      <c r="Q222" s="114">
        <v>11</v>
      </c>
      <c r="R222" s="114">
        <v>14</v>
      </c>
      <c r="S222" s="54">
        <v>12</v>
      </c>
      <c r="T222" s="54">
        <v>12</v>
      </c>
      <c r="U222" s="54">
        <v>11</v>
      </c>
      <c r="V222" s="54">
        <v>13</v>
      </c>
      <c r="W222" s="54">
        <v>13</v>
      </c>
      <c r="X222" s="54">
        <v>17</v>
      </c>
      <c r="Y222" s="54">
        <v>18</v>
      </c>
      <c r="Z222" s="121">
        <v>9</v>
      </c>
      <c r="AA222" s="121">
        <v>9</v>
      </c>
      <c r="AB222" s="54">
        <v>11</v>
      </c>
      <c r="AC222" s="54">
        <v>11</v>
      </c>
      <c r="AD222" s="54">
        <v>25</v>
      </c>
      <c r="AE222" s="54">
        <v>15</v>
      </c>
      <c r="AF222" s="54">
        <v>19</v>
      </c>
      <c r="AG222" s="54">
        <v>29</v>
      </c>
      <c r="AH222" s="114">
        <v>15</v>
      </c>
      <c r="AI222" s="121">
        <v>16</v>
      </c>
      <c r="AJ222" s="121">
        <v>16</v>
      </c>
      <c r="AK222" s="121">
        <v>16</v>
      </c>
      <c r="AL222" s="54">
        <v>11</v>
      </c>
      <c r="AM222" s="54">
        <v>11</v>
      </c>
      <c r="AN222" s="114">
        <v>19</v>
      </c>
      <c r="AO222" s="114">
        <v>23</v>
      </c>
      <c r="AP222" s="54">
        <v>18</v>
      </c>
      <c r="AQ222" s="54">
        <v>14</v>
      </c>
      <c r="AR222" s="54">
        <v>17</v>
      </c>
      <c r="AS222" s="54">
        <v>17</v>
      </c>
      <c r="AT222" s="114">
        <v>36</v>
      </c>
      <c r="AU222" s="121">
        <v>38</v>
      </c>
      <c r="AV222" s="54">
        <v>12</v>
      </c>
      <c r="AW222" s="54">
        <v>12</v>
      </c>
      <c r="AX222" s="54">
        <v>11</v>
      </c>
      <c r="AY222" s="54">
        <v>9</v>
      </c>
      <c r="AZ222" s="114">
        <v>16</v>
      </c>
      <c r="BA222" s="114">
        <v>16</v>
      </c>
      <c r="BB222" s="54">
        <v>8</v>
      </c>
      <c r="BC222" s="54">
        <v>10</v>
      </c>
      <c r="BD222" s="54">
        <v>10</v>
      </c>
      <c r="BE222" s="54">
        <v>8</v>
      </c>
      <c r="BF222" s="54">
        <v>10</v>
      </c>
      <c r="BG222" s="54">
        <v>10</v>
      </c>
      <c r="BH222" s="54">
        <v>12</v>
      </c>
      <c r="BI222" s="114">
        <v>23</v>
      </c>
      <c r="BJ222" s="114">
        <v>23</v>
      </c>
      <c r="BK222" s="54">
        <v>15</v>
      </c>
      <c r="BL222" s="54">
        <v>10</v>
      </c>
      <c r="BM222" s="54">
        <v>12</v>
      </c>
      <c r="BN222" s="54">
        <v>12</v>
      </c>
      <c r="BO222" s="54">
        <v>16</v>
      </c>
      <c r="BP222" s="54">
        <v>8</v>
      </c>
      <c r="BQ222" s="54">
        <v>12</v>
      </c>
      <c r="BR222" s="54">
        <v>22</v>
      </c>
      <c r="BS222" s="54">
        <v>21</v>
      </c>
      <c r="BT222" s="54">
        <v>13</v>
      </c>
      <c r="BU222" s="54">
        <v>12</v>
      </c>
      <c r="BV222" s="54">
        <v>11</v>
      </c>
      <c r="BW222" s="54">
        <v>13</v>
      </c>
      <c r="BX222" s="54">
        <v>11</v>
      </c>
      <c r="BY222" s="54">
        <v>11</v>
      </c>
      <c r="BZ222" s="54">
        <v>13</v>
      </c>
      <c r="CA222" s="54">
        <v>12</v>
      </c>
      <c r="CB222" s="71" t="s">
        <v>0</v>
      </c>
      <c r="CC222" s="71" t="s">
        <v>0</v>
      </c>
      <c r="CD222" s="71" t="s">
        <v>0</v>
      </c>
      <c r="CE222" s="71" t="s">
        <v>0</v>
      </c>
      <c r="CF222" s="71" t="s">
        <v>0</v>
      </c>
      <c r="CG222" s="71" t="s">
        <v>0</v>
      </c>
      <c r="CH222" s="71" t="s">
        <v>0</v>
      </c>
      <c r="CI222" s="71" t="s">
        <v>0</v>
      </c>
      <c r="CJ222" s="71" t="s">
        <v>0</v>
      </c>
      <c r="CK222" s="71" t="s">
        <v>0</v>
      </c>
      <c r="CL222" s="71" t="s">
        <v>0</v>
      </c>
      <c r="CM222" s="71" t="s">
        <v>0</v>
      </c>
      <c r="CN222" s="71" t="s">
        <v>0</v>
      </c>
      <c r="CO222" s="71" t="s">
        <v>0</v>
      </c>
      <c r="CP222" s="71" t="s">
        <v>0</v>
      </c>
      <c r="CQ222" s="71" t="s">
        <v>0</v>
      </c>
      <c r="CR222" s="71" t="s">
        <v>0</v>
      </c>
      <c r="CS222" s="71" t="s">
        <v>0</v>
      </c>
      <c r="CT222" s="71" t="s">
        <v>0</v>
      </c>
      <c r="CU222" s="71" t="s">
        <v>0</v>
      </c>
      <c r="CV222" s="71" t="s">
        <v>0</v>
      </c>
      <c r="CW222" s="71" t="s">
        <v>0</v>
      </c>
      <c r="CX222" s="71" t="s">
        <v>0</v>
      </c>
      <c r="CY222" s="71" t="s">
        <v>0</v>
      </c>
      <c r="CZ222" s="71" t="s">
        <v>0</v>
      </c>
      <c r="DA222" s="71" t="s">
        <v>0</v>
      </c>
      <c r="DB222" s="71" t="s">
        <v>0</v>
      </c>
      <c r="DC222" s="71" t="s">
        <v>0</v>
      </c>
      <c r="DD222" s="71" t="s">
        <v>0</v>
      </c>
      <c r="DE222" s="71" t="s">
        <v>0</v>
      </c>
      <c r="DF222" s="71" t="s">
        <v>0</v>
      </c>
      <c r="DG222" s="71" t="s">
        <v>0</v>
      </c>
      <c r="DH222" s="71" t="s">
        <v>0</v>
      </c>
      <c r="DI222" s="71" t="s">
        <v>0</v>
      </c>
      <c r="DJ222" s="71" t="s">
        <v>0</v>
      </c>
      <c r="DK222" s="71" t="s">
        <v>0</v>
      </c>
      <c r="DL222" s="71" t="s">
        <v>0</v>
      </c>
      <c r="DM222" s="71" t="s">
        <v>0</v>
      </c>
      <c r="DN222" s="71" t="s">
        <v>0</v>
      </c>
      <c r="DO222" s="71" t="s">
        <v>0</v>
      </c>
      <c r="DP222" s="71" t="s">
        <v>0</v>
      </c>
      <c r="DQ222" s="71" t="s">
        <v>0</v>
      </c>
      <c r="DR222" s="71" t="s">
        <v>0</v>
      </c>
      <c r="DS222" s="71" t="s">
        <v>0</v>
      </c>
      <c r="DT222" s="143">
        <f>(2.71828^(-492.8857+59.0795*K222+7.224*L222))/(1+(2.71828^(-492.8857+59.0795*K222+7.224*L222)))</f>
        <v>6.4965525058420022E-17</v>
      </c>
      <c r="DU222" s="40">
        <f>COUNTIF($M222,"=13")+COUNTIF($N222,"=21")+COUNTIF($O222,"=14")+COUNTIF($P222,"=11")+COUNTIF($Q222,"=11")+COUNTIF($R222,"=14")+COUNTIF($S222,"=12")+COUNTIF($T222,"=12")+COUNTIF($U222,"=12")+COUNTIF($V222,"=13")+COUNTIF($W222,"=13")+COUNTIF($X222,"=16")</f>
        <v>9</v>
      </c>
      <c r="DV222" s="40">
        <f>COUNTIF($Y222,"=17")+COUNTIF($Z222,"=9")+COUNTIF($AA222,"=9")+COUNTIF($AB222,"=11")+COUNTIF($AC222,"=11")+COUNTIF($AD222,"=25")+COUNTIF($AE222,"=15")+COUNTIF($AF222,"=19")+COUNTIF($AG222,"=30")+COUNTIF($AH222,"=15")+COUNTIF($AI222,"=15")+COUNTIF($AJ222,"=16")+COUNTIF($AK222,"=17")</f>
        <v>9</v>
      </c>
      <c r="DW222" s="40">
        <f>COUNTIF($AL222,"=11")+COUNTIF($AM222,"=11")+COUNTIF($AN222,"=22")+COUNTIF($AO222,"=23")+COUNTIF($AP222,"=17")+COUNTIF($AQ222,"=14")+COUNTIF($AR222,"=19")+COUNTIF($AS222,"=17")+COUNTIF($AV222,"=12")+COUNTIF($AW222,"=12")</f>
        <v>7</v>
      </c>
      <c r="DX222" s="40">
        <f>COUNTIF($AX222,"=11")+COUNTIF($AY222,"=9")+COUNTIF($AZ222,"=15")+COUNTIF($BA222,"=16")+COUNTIF($BB222,"=8")+COUNTIF($BC222,"=10")+COUNTIF($BD222,"=10")+COUNTIF($BE222,"=8")+COUNTIF($BF222,"=10")+COUNTIF($BG222,"=10")</f>
        <v>9</v>
      </c>
      <c r="DY222" s="40">
        <f>COUNTIF($BH222,"=12")+COUNTIF($BI222,"=23")+COUNTIF($BJ222,"=23")+COUNTIF($BK222,"=15")+COUNTIF($BL222,"=10")+COUNTIF($BM222,"=12")+COUNTIF($BN222,"=12")+COUNTIF($BO222,"=16")+COUNTIF($BP222,"=8")+COUNTIF($BQ222,"=12")+COUNTIF($BR222,"=22")+COUNTIF($BS222,"=20")+COUNTIF($BT222,"=13")</f>
        <v>12</v>
      </c>
      <c r="DZ222" s="40">
        <f>COUNTIF($BU222,"=12")+COUNTIF($BV222,"=11")+COUNTIF($BW222,"=13")+COUNTIF($BX222,"=10")+COUNTIF($BY222,"=11")+COUNTIF($BZ222,"=12")+COUNTIF($CA222,"=12")</f>
        <v>5</v>
      </c>
      <c r="EA222" s="2" t="s">
        <v>0</v>
      </c>
      <c r="EB222" s="2" t="s">
        <v>664</v>
      </c>
    </row>
    <row r="223" spans="1:132" s="51" customFormat="1" x14ac:dyDescent="0.25">
      <c r="A223" s="134">
        <v>96607</v>
      </c>
      <c r="B223" s="35" t="s">
        <v>29</v>
      </c>
      <c r="C223" s="2" t="s">
        <v>166</v>
      </c>
      <c r="D223" s="112" t="s">
        <v>31</v>
      </c>
      <c r="E223" s="2" t="s">
        <v>111</v>
      </c>
      <c r="F223" s="2" t="s">
        <v>723</v>
      </c>
      <c r="G223" s="6">
        <v>41616.862500000003</v>
      </c>
      <c r="H223" s="20" t="s">
        <v>0</v>
      </c>
      <c r="I223" s="20" t="s">
        <v>230</v>
      </c>
      <c r="J223" s="6">
        <v>41277.888888888891</v>
      </c>
      <c r="K223" s="123">
        <f>+COUNTIF($N223,"&lt;=21")+COUNTIF($AA223,"&lt;=9")+COUNTIF($AJ223,"&lt;=16")+COUNTIF($AN223,"&gt;=22")+COUNTIF($AP223,"&gt;=17")+COUNTIF($AQ223,"&lt;=14")+COUNTIF($AR223,"&gt;=19")+COUNTIF($BK223,"&lt;=15")+COUNTIF($BO223,"&gt;=16")+COUNTIF($BX223,"&lt;=10")</f>
        <v>6</v>
      </c>
      <c r="L223" s="124">
        <f>65-(+DU223+DV223+DW223+DX223+DY223+DZ223)</f>
        <v>14</v>
      </c>
      <c r="M223" s="45">
        <v>13</v>
      </c>
      <c r="N223" s="45">
        <v>25</v>
      </c>
      <c r="O223" s="45">
        <v>14</v>
      </c>
      <c r="P223" s="45">
        <v>11</v>
      </c>
      <c r="Q223" s="45">
        <v>10</v>
      </c>
      <c r="R223" s="45">
        <v>14</v>
      </c>
      <c r="S223" s="45">
        <v>12</v>
      </c>
      <c r="T223" s="45">
        <v>11</v>
      </c>
      <c r="U223" s="45">
        <v>12</v>
      </c>
      <c r="V223" s="45">
        <v>13</v>
      </c>
      <c r="W223" s="45">
        <v>13</v>
      </c>
      <c r="X223" s="45">
        <v>16</v>
      </c>
      <c r="Y223" s="45">
        <v>17</v>
      </c>
      <c r="Z223" s="59">
        <v>9</v>
      </c>
      <c r="AA223" s="59">
        <v>9</v>
      </c>
      <c r="AB223" s="45">
        <v>11</v>
      </c>
      <c r="AC223" s="45">
        <v>11</v>
      </c>
      <c r="AD223" s="45">
        <v>25</v>
      </c>
      <c r="AE223" s="45">
        <v>15</v>
      </c>
      <c r="AF223" s="45">
        <v>18</v>
      </c>
      <c r="AG223" s="45">
        <v>28</v>
      </c>
      <c r="AH223" s="45">
        <v>15</v>
      </c>
      <c r="AI223" s="45">
        <v>15</v>
      </c>
      <c r="AJ223" s="59">
        <v>16</v>
      </c>
      <c r="AK223" s="59">
        <v>17</v>
      </c>
      <c r="AL223" s="45">
        <v>11</v>
      </c>
      <c r="AM223" s="45">
        <v>11</v>
      </c>
      <c r="AN223" s="45">
        <v>19</v>
      </c>
      <c r="AO223" s="45">
        <v>23</v>
      </c>
      <c r="AP223" s="45">
        <v>15</v>
      </c>
      <c r="AQ223" s="45">
        <v>15</v>
      </c>
      <c r="AR223" s="45">
        <v>19</v>
      </c>
      <c r="AS223" s="45">
        <v>17</v>
      </c>
      <c r="AT223" s="59">
        <v>36</v>
      </c>
      <c r="AU223" s="59">
        <v>40</v>
      </c>
      <c r="AV223" s="45">
        <v>12</v>
      </c>
      <c r="AW223" s="45">
        <v>13</v>
      </c>
      <c r="AX223" s="45">
        <v>11</v>
      </c>
      <c r="AY223" s="45">
        <v>9</v>
      </c>
      <c r="AZ223" s="45">
        <v>15</v>
      </c>
      <c r="BA223" s="45">
        <v>16</v>
      </c>
      <c r="BB223" s="45">
        <v>8</v>
      </c>
      <c r="BC223" s="45">
        <v>10</v>
      </c>
      <c r="BD223" s="45">
        <v>10</v>
      </c>
      <c r="BE223" s="45">
        <v>8</v>
      </c>
      <c r="BF223" s="45">
        <v>10</v>
      </c>
      <c r="BG223" s="45">
        <v>11</v>
      </c>
      <c r="BH223" s="45">
        <v>12</v>
      </c>
      <c r="BI223" s="45">
        <v>22</v>
      </c>
      <c r="BJ223" s="45">
        <v>23</v>
      </c>
      <c r="BK223" s="45">
        <v>15</v>
      </c>
      <c r="BL223" s="45">
        <v>10</v>
      </c>
      <c r="BM223" s="45">
        <v>12</v>
      </c>
      <c r="BN223" s="45">
        <v>12</v>
      </c>
      <c r="BO223" s="45">
        <v>17</v>
      </c>
      <c r="BP223" s="45">
        <v>8</v>
      </c>
      <c r="BQ223" s="45">
        <v>12</v>
      </c>
      <c r="BR223" s="45">
        <v>21</v>
      </c>
      <c r="BS223" s="45">
        <v>20</v>
      </c>
      <c r="BT223" s="45">
        <v>12</v>
      </c>
      <c r="BU223" s="45">
        <v>12</v>
      </c>
      <c r="BV223" s="45">
        <v>11</v>
      </c>
      <c r="BW223" s="45">
        <v>13</v>
      </c>
      <c r="BX223" s="45">
        <v>10</v>
      </c>
      <c r="BY223" s="45">
        <v>11</v>
      </c>
      <c r="BZ223" s="45">
        <v>12</v>
      </c>
      <c r="CA223" s="45">
        <v>12</v>
      </c>
      <c r="CB223" s="62" t="s">
        <v>0</v>
      </c>
      <c r="CC223" s="62" t="s">
        <v>0</v>
      </c>
      <c r="CD223" s="62" t="s">
        <v>0</v>
      </c>
      <c r="CE223" s="62" t="s">
        <v>0</v>
      </c>
      <c r="CF223" s="62" t="s">
        <v>0</v>
      </c>
      <c r="CG223" s="62" t="s">
        <v>0</v>
      </c>
      <c r="CH223" s="62" t="s">
        <v>0</v>
      </c>
      <c r="CI223" s="62" t="s">
        <v>0</v>
      </c>
      <c r="CJ223" s="62" t="s">
        <v>0</v>
      </c>
      <c r="CK223" s="62" t="s">
        <v>0</v>
      </c>
      <c r="CL223" s="62" t="s">
        <v>0</v>
      </c>
      <c r="CM223" s="62" t="s">
        <v>0</v>
      </c>
      <c r="CN223" s="62" t="s">
        <v>0</v>
      </c>
      <c r="CO223" s="62" t="s">
        <v>0</v>
      </c>
      <c r="CP223" s="62" t="s">
        <v>0</v>
      </c>
      <c r="CQ223" s="62" t="s">
        <v>0</v>
      </c>
      <c r="CR223" s="62" t="s">
        <v>0</v>
      </c>
      <c r="CS223" s="62" t="s">
        <v>0</v>
      </c>
      <c r="CT223" s="62" t="s">
        <v>0</v>
      </c>
      <c r="CU223" s="62" t="s">
        <v>0</v>
      </c>
      <c r="CV223" s="62" t="s">
        <v>0</v>
      </c>
      <c r="CW223" s="62" t="s">
        <v>0</v>
      </c>
      <c r="CX223" s="62" t="s">
        <v>0</v>
      </c>
      <c r="CY223" s="62" t="s">
        <v>0</v>
      </c>
      <c r="CZ223" s="62" t="s">
        <v>0</v>
      </c>
      <c r="DA223" s="62" t="s">
        <v>0</v>
      </c>
      <c r="DB223" s="62" t="s">
        <v>0</v>
      </c>
      <c r="DC223" s="62" t="s">
        <v>0</v>
      </c>
      <c r="DD223" s="62" t="s">
        <v>0</v>
      </c>
      <c r="DE223" s="62" t="s">
        <v>0</v>
      </c>
      <c r="DF223" s="62" t="s">
        <v>0</v>
      </c>
      <c r="DG223" s="62" t="s">
        <v>0</v>
      </c>
      <c r="DH223" s="62" t="s">
        <v>0</v>
      </c>
      <c r="DI223" s="62" t="s">
        <v>0</v>
      </c>
      <c r="DJ223" s="62" t="s">
        <v>0</v>
      </c>
      <c r="DK223" s="62" t="s">
        <v>0</v>
      </c>
      <c r="DL223" s="62" t="s">
        <v>0</v>
      </c>
      <c r="DM223" s="62" t="s">
        <v>0</v>
      </c>
      <c r="DN223" s="62" t="s">
        <v>0</v>
      </c>
      <c r="DO223" s="62" t="s">
        <v>0</v>
      </c>
      <c r="DP223" s="62" t="s">
        <v>0</v>
      </c>
      <c r="DQ223" s="62" t="s">
        <v>0</v>
      </c>
      <c r="DR223" s="62" t="s">
        <v>0</v>
      </c>
      <c r="DS223" s="62" t="s">
        <v>0</v>
      </c>
      <c r="DT223" s="143">
        <f>(2.71828^(-492.8857+59.0795*K223+7.224*L223))/(1+(2.71828^(-492.8857+59.0795*K223+7.224*L223)))</f>
        <v>6.4965525058420022E-17</v>
      </c>
      <c r="DU223" s="40">
        <f>COUNTIF($M223,"=13")+COUNTIF($N223,"=21")+COUNTIF($O223,"=14")+COUNTIF($P223,"=11")+COUNTIF($Q223,"=11")+COUNTIF($R223,"=14")+COUNTIF($S223,"=12")+COUNTIF($T223,"=12")+COUNTIF($U223,"=12")+COUNTIF($V223,"=13")+COUNTIF($W223,"=13")+COUNTIF($X223,"=16")</f>
        <v>9</v>
      </c>
      <c r="DV223" s="40">
        <f>COUNTIF($Y223,"=17")+COUNTIF($Z223,"=9")+COUNTIF($AA223,"=9")+COUNTIF($AB223,"=11")+COUNTIF($AC223,"=11")+COUNTIF($AD223,"=25")+COUNTIF($AE223,"=15")+COUNTIF($AF223,"=19")+COUNTIF($AG223,"=30")+COUNTIF($AH223,"=15")+COUNTIF($AI223,"=15")+COUNTIF($AJ223,"=16")+COUNTIF($AK223,"=17")</f>
        <v>11</v>
      </c>
      <c r="DW223" s="40">
        <f>COUNTIF($AL223,"=11")+COUNTIF($AM223,"=11")+COUNTIF($AN223,"=22")+COUNTIF($AO223,"=23")+COUNTIF($AP223,"=17")+COUNTIF($AQ223,"=14")+COUNTIF($AR223,"=19")+COUNTIF($AS223,"=17")+COUNTIF($AV223,"=12")+COUNTIF($AW223,"=12")</f>
        <v>6</v>
      </c>
      <c r="DX223" s="40">
        <f>COUNTIF($AX223,"=11")+COUNTIF($AY223,"=9")+COUNTIF($AZ223,"=15")+COUNTIF($BA223,"=16")+COUNTIF($BB223,"=8")+COUNTIF($BC223,"=10")+COUNTIF($BD223,"=10")+COUNTIF($BE223,"=8")+COUNTIF($BF223,"=10")+COUNTIF($BG223,"=10")</f>
        <v>9</v>
      </c>
      <c r="DY223" s="40">
        <f>COUNTIF($BH223,"=12")+COUNTIF($BI223,"=23")+COUNTIF($BJ223,"=23")+COUNTIF($BK223,"=15")+COUNTIF($BL223,"=10")+COUNTIF($BM223,"=12")+COUNTIF($BN223,"=12")+COUNTIF($BO223,"=16")+COUNTIF($BP223,"=8")+COUNTIF($BQ223,"=12")+COUNTIF($BR223,"=22")+COUNTIF($BS223,"=20")+COUNTIF($BT223,"=13")</f>
        <v>9</v>
      </c>
      <c r="DZ223" s="40">
        <f>COUNTIF($BU223,"=12")+COUNTIF($BV223,"=11")+COUNTIF($BW223,"=13")+COUNTIF($BX223,"=10")+COUNTIF($BY223,"=11")+COUNTIF($BZ223,"=12")+COUNTIF($CA223,"=12")</f>
        <v>7</v>
      </c>
      <c r="EA223" s="52"/>
      <c r="EB223" s="52"/>
    </row>
    <row r="224" spans="1:132" s="51" customFormat="1" x14ac:dyDescent="0.25">
      <c r="A224" s="20">
        <v>108704</v>
      </c>
      <c r="B224" s="13" t="s">
        <v>79</v>
      </c>
      <c r="C224" s="2" t="s">
        <v>166</v>
      </c>
      <c r="D224" s="112" t="s">
        <v>31</v>
      </c>
      <c r="E224" s="2" t="s">
        <v>5</v>
      </c>
      <c r="F224" s="2" t="s">
        <v>79</v>
      </c>
      <c r="G224" s="98">
        <v>43739</v>
      </c>
      <c r="H224" s="72" t="s">
        <v>0</v>
      </c>
      <c r="I224" s="20" t="s">
        <v>286</v>
      </c>
      <c r="J224" s="2" t="s">
        <v>284</v>
      </c>
      <c r="K224" s="123">
        <f>+COUNTIF($N224,"&lt;=21")+COUNTIF($AA224,"&lt;=9")+COUNTIF($AJ224,"&lt;=16")+COUNTIF($AN224,"&gt;=22")+COUNTIF($AP224,"&gt;=17")+COUNTIF($AQ224,"&lt;=14")+COUNTIF($AR224,"&gt;=19")+COUNTIF($BK224,"&lt;=15")+COUNTIF($BO224,"&gt;=16")+COUNTIF($BX224,"&lt;=10")</f>
        <v>6</v>
      </c>
      <c r="L224" s="124">
        <f>65-(+DU224+DV224+DW224+DX224+DY224+DZ224)</f>
        <v>14</v>
      </c>
      <c r="M224" s="54">
        <v>13</v>
      </c>
      <c r="N224" s="54">
        <v>24</v>
      </c>
      <c r="O224" s="54">
        <v>14</v>
      </c>
      <c r="P224" s="54">
        <v>11</v>
      </c>
      <c r="Q224" s="114">
        <v>11</v>
      </c>
      <c r="R224" s="114">
        <v>11</v>
      </c>
      <c r="S224" s="54">
        <v>12</v>
      </c>
      <c r="T224" s="54">
        <v>12</v>
      </c>
      <c r="U224" s="54">
        <v>11</v>
      </c>
      <c r="V224" s="54">
        <v>13</v>
      </c>
      <c r="W224" s="54">
        <v>13</v>
      </c>
      <c r="X224" s="54">
        <v>17</v>
      </c>
      <c r="Y224" s="54">
        <v>18</v>
      </c>
      <c r="Z224" s="114">
        <v>9</v>
      </c>
      <c r="AA224" s="114">
        <v>9</v>
      </c>
      <c r="AB224" s="54">
        <v>11</v>
      </c>
      <c r="AC224" s="54">
        <v>11</v>
      </c>
      <c r="AD224" s="54">
        <v>25</v>
      </c>
      <c r="AE224" s="54">
        <v>15</v>
      </c>
      <c r="AF224" s="54">
        <v>19</v>
      </c>
      <c r="AG224" s="54">
        <v>30</v>
      </c>
      <c r="AH224" s="114">
        <v>15</v>
      </c>
      <c r="AI224" s="114">
        <v>16</v>
      </c>
      <c r="AJ224" s="114">
        <v>16</v>
      </c>
      <c r="AK224" s="114">
        <v>16</v>
      </c>
      <c r="AL224" s="54">
        <v>11</v>
      </c>
      <c r="AM224" s="54">
        <v>11</v>
      </c>
      <c r="AN224" s="114">
        <v>19</v>
      </c>
      <c r="AO224" s="114">
        <v>23</v>
      </c>
      <c r="AP224" s="54">
        <v>17</v>
      </c>
      <c r="AQ224" s="54">
        <v>14</v>
      </c>
      <c r="AR224" s="54">
        <v>17</v>
      </c>
      <c r="AS224" s="54">
        <v>17</v>
      </c>
      <c r="AT224" s="114">
        <v>36</v>
      </c>
      <c r="AU224" s="114">
        <v>37</v>
      </c>
      <c r="AV224" s="54">
        <v>12</v>
      </c>
      <c r="AW224" s="54">
        <v>12</v>
      </c>
      <c r="AX224" s="54">
        <v>11</v>
      </c>
      <c r="AY224" s="54">
        <v>9</v>
      </c>
      <c r="AZ224" s="114">
        <v>16</v>
      </c>
      <c r="BA224" s="114">
        <v>16</v>
      </c>
      <c r="BB224" s="54">
        <v>8</v>
      </c>
      <c r="BC224" s="54">
        <v>10</v>
      </c>
      <c r="BD224" s="54">
        <v>10</v>
      </c>
      <c r="BE224" s="54">
        <v>8</v>
      </c>
      <c r="BF224" s="54">
        <v>10</v>
      </c>
      <c r="BG224" s="54">
        <v>10</v>
      </c>
      <c r="BH224" s="54">
        <v>12</v>
      </c>
      <c r="BI224" s="114">
        <v>23</v>
      </c>
      <c r="BJ224" s="114">
        <v>23</v>
      </c>
      <c r="BK224" s="54">
        <v>15</v>
      </c>
      <c r="BL224" s="54">
        <v>10</v>
      </c>
      <c r="BM224" s="54">
        <v>12</v>
      </c>
      <c r="BN224" s="54">
        <v>12</v>
      </c>
      <c r="BO224" s="54">
        <v>16</v>
      </c>
      <c r="BP224" s="54">
        <v>8</v>
      </c>
      <c r="BQ224" s="54">
        <v>12</v>
      </c>
      <c r="BR224" s="54">
        <v>21</v>
      </c>
      <c r="BS224" s="54">
        <v>21</v>
      </c>
      <c r="BT224" s="54">
        <v>13</v>
      </c>
      <c r="BU224" s="54">
        <v>12</v>
      </c>
      <c r="BV224" s="54">
        <v>11</v>
      </c>
      <c r="BW224" s="54">
        <v>13</v>
      </c>
      <c r="BX224" s="54">
        <v>11</v>
      </c>
      <c r="BY224" s="54">
        <v>11</v>
      </c>
      <c r="BZ224" s="54">
        <v>13</v>
      </c>
      <c r="CA224" s="54">
        <v>12</v>
      </c>
      <c r="CB224" s="71" t="s">
        <v>0</v>
      </c>
      <c r="CC224" s="71" t="s">
        <v>0</v>
      </c>
      <c r="CD224" s="71" t="s">
        <v>0</v>
      </c>
      <c r="CE224" s="71" t="s">
        <v>0</v>
      </c>
      <c r="CF224" s="71" t="s">
        <v>0</v>
      </c>
      <c r="CG224" s="71" t="s">
        <v>0</v>
      </c>
      <c r="CH224" s="71" t="s">
        <v>0</v>
      </c>
      <c r="CI224" s="71" t="s">
        <v>0</v>
      </c>
      <c r="CJ224" s="71" t="s">
        <v>0</v>
      </c>
      <c r="CK224" s="71" t="s">
        <v>0</v>
      </c>
      <c r="CL224" s="71" t="s">
        <v>0</v>
      </c>
      <c r="CM224" s="71" t="s">
        <v>0</v>
      </c>
      <c r="CN224" s="71" t="s">
        <v>0</v>
      </c>
      <c r="CO224" s="71" t="s">
        <v>0</v>
      </c>
      <c r="CP224" s="71" t="s">
        <v>0</v>
      </c>
      <c r="CQ224" s="71" t="s">
        <v>0</v>
      </c>
      <c r="CR224" s="71" t="s">
        <v>0</v>
      </c>
      <c r="CS224" s="71" t="s">
        <v>0</v>
      </c>
      <c r="CT224" s="71" t="s">
        <v>0</v>
      </c>
      <c r="CU224" s="71" t="s">
        <v>0</v>
      </c>
      <c r="CV224" s="71" t="s">
        <v>0</v>
      </c>
      <c r="CW224" s="71" t="s">
        <v>0</v>
      </c>
      <c r="CX224" s="71" t="s">
        <v>0</v>
      </c>
      <c r="CY224" s="71" t="s">
        <v>0</v>
      </c>
      <c r="CZ224" s="71" t="s">
        <v>0</v>
      </c>
      <c r="DA224" s="71" t="s">
        <v>0</v>
      </c>
      <c r="DB224" s="71" t="s">
        <v>0</v>
      </c>
      <c r="DC224" s="71" t="s">
        <v>0</v>
      </c>
      <c r="DD224" s="71" t="s">
        <v>0</v>
      </c>
      <c r="DE224" s="71" t="s">
        <v>0</v>
      </c>
      <c r="DF224" s="71" t="s">
        <v>0</v>
      </c>
      <c r="DG224" s="71" t="s">
        <v>0</v>
      </c>
      <c r="DH224" s="71" t="s">
        <v>0</v>
      </c>
      <c r="DI224" s="71" t="s">
        <v>0</v>
      </c>
      <c r="DJ224" s="71" t="s">
        <v>0</v>
      </c>
      <c r="DK224" s="71" t="s">
        <v>0</v>
      </c>
      <c r="DL224" s="71" t="s">
        <v>0</v>
      </c>
      <c r="DM224" s="71" t="s">
        <v>0</v>
      </c>
      <c r="DN224" s="71" t="s">
        <v>0</v>
      </c>
      <c r="DO224" s="71" t="s">
        <v>0</v>
      </c>
      <c r="DP224" s="71" t="s">
        <v>0</v>
      </c>
      <c r="DQ224" s="71" t="s">
        <v>0</v>
      </c>
      <c r="DR224" s="71" t="s">
        <v>0</v>
      </c>
      <c r="DS224" s="71" t="s">
        <v>0</v>
      </c>
      <c r="DT224" s="143">
        <f>(2.71828^(-492.8857+59.0795*K224+7.224*L224))/(1+(2.71828^(-492.8857+59.0795*K224+7.224*L224)))</f>
        <v>6.4965525058420022E-17</v>
      </c>
      <c r="DU224" s="40">
        <f>COUNTIF($M224,"=13")+COUNTIF($N224,"=21")+COUNTIF($O224,"=14")+COUNTIF($P224,"=11")+COUNTIF($Q224,"=11")+COUNTIF($R224,"=14")+COUNTIF($S224,"=12")+COUNTIF($T224,"=12")+COUNTIF($U224,"=12")+COUNTIF($V224,"=13")+COUNTIF($W224,"=13")+COUNTIF($X224,"=16")</f>
        <v>8</v>
      </c>
      <c r="DV224" s="40">
        <f>COUNTIF($Y224,"=17")+COUNTIF($Z224,"=9")+COUNTIF($AA224,"=9")+COUNTIF($AB224,"=11")+COUNTIF($AC224,"=11")+COUNTIF($AD224,"=25")+COUNTIF($AE224,"=15")+COUNTIF($AF224,"=19")+COUNTIF($AG224,"=30")+COUNTIF($AH224,"=15")+COUNTIF($AI224,"=15")+COUNTIF($AJ224,"=16")+COUNTIF($AK224,"=17")</f>
        <v>10</v>
      </c>
      <c r="DW224" s="40">
        <f>COUNTIF($AL224,"=11")+COUNTIF($AM224,"=11")+COUNTIF($AN224,"=22")+COUNTIF($AO224,"=23")+COUNTIF($AP224,"=17")+COUNTIF($AQ224,"=14")+COUNTIF($AR224,"=19")+COUNTIF($AS224,"=17")+COUNTIF($AV224,"=12")+COUNTIF($AW224,"=12")</f>
        <v>8</v>
      </c>
      <c r="DX224" s="40">
        <f>COUNTIF($AX224,"=11")+COUNTIF($AY224,"=9")+COUNTIF($AZ224,"=15")+COUNTIF($BA224,"=16")+COUNTIF($BB224,"=8")+COUNTIF($BC224,"=10")+COUNTIF($BD224,"=10")+COUNTIF($BE224,"=8")+COUNTIF($BF224,"=10")+COUNTIF($BG224,"=10")</f>
        <v>9</v>
      </c>
      <c r="DY224" s="40">
        <f>COUNTIF($BH224,"=12")+COUNTIF($BI224,"=23")+COUNTIF($BJ224,"=23")+COUNTIF($BK224,"=15")+COUNTIF($BL224,"=10")+COUNTIF($BM224,"=12")+COUNTIF($BN224,"=12")+COUNTIF($BO224,"=16")+COUNTIF($BP224,"=8")+COUNTIF($BQ224,"=12")+COUNTIF($BR224,"=22")+COUNTIF($BS224,"=20")+COUNTIF($BT224,"=13")</f>
        <v>11</v>
      </c>
      <c r="DZ224" s="40">
        <f>COUNTIF($BU224,"=12")+COUNTIF($BV224,"=11")+COUNTIF($BW224,"=13")+COUNTIF($BX224,"=10")+COUNTIF($BY224,"=11")+COUNTIF($BZ224,"=12")+COUNTIF($CA224,"=12")</f>
        <v>5</v>
      </c>
      <c r="EA224" s="2" t="s">
        <v>0</v>
      </c>
      <c r="EB224" s="2" t="s">
        <v>0</v>
      </c>
    </row>
    <row r="225" spans="1:133" s="51" customFormat="1" x14ac:dyDescent="0.25">
      <c r="A225" s="20">
        <v>116284</v>
      </c>
      <c r="B225" s="2" t="s">
        <v>227</v>
      </c>
      <c r="C225" s="2" t="s">
        <v>166</v>
      </c>
      <c r="D225" s="112" t="s">
        <v>31</v>
      </c>
      <c r="E225" s="2" t="s">
        <v>90</v>
      </c>
      <c r="F225" s="2" t="s">
        <v>159</v>
      </c>
      <c r="G225" s="98">
        <v>43739</v>
      </c>
      <c r="H225" s="72" t="s">
        <v>0</v>
      </c>
      <c r="I225" s="20" t="s">
        <v>286</v>
      </c>
      <c r="J225" s="2" t="s">
        <v>284</v>
      </c>
      <c r="K225" s="123">
        <f>+COUNTIF($N225,"&lt;=21")+COUNTIF($AA225,"&lt;=9")+COUNTIF($AJ225,"&lt;=16")+COUNTIF($AN225,"&gt;=22")+COUNTIF($AP225,"&gt;=17")+COUNTIF($AQ225,"&lt;=14")+COUNTIF($AR225,"&gt;=19")+COUNTIF($BK225,"&lt;=15")+COUNTIF($BO225,"&gt;=16")+COUNTIF($BX225,"&lt;=10")</f>
        <v>6</v>
      </c>
      <c r="L225" s="124">
        <f>65-(+DU225+DV225+DW225+DX225+DY225+DZ225)</f>
        <v>14</v>
      </c>
      <c r="M225" s="113">
        <v>13</v>
      </c>
      <c r="N225" s="113">
        <v>24</v>
      </c>
      <c r="O225" s="113">
        <v>14</v>
      </c>
      <c r="P225" s="113">
        <v>11</v>
      </c>
      <c r="Q225" s="114">
        <v>11</v>
      </c>
      <c r="R225" s="114">
        <v>14</v>
      </c>
      <c r="S225" s="113">
        <v>12</v>
      </c>
      <c r="T225" s="113">
        <v>12</v>
      </c>
      <c r="U225" s="113">
        <v>11</v>
      </c>
      <c r="V225" s="113">
        <v>13</v>
      </c>
      <c r="W225" s="113">
        <v>13</v>
      </c>
      <c r="X225" s="113">
        <v>16</v>
      </c>
      <c r="Y225" s="113">
        <v>17</v>
      </c>
      <c r="Z225" s="114">
        <v>9</v>
      </c>
      <c r="AA225" s="114">
        <v>9</v>
      </c>
      <c r="AB225" s="113">
        <v>11</v>
      </c>
      <c r="AC225" s="113">
        <v>11</v>
      </c>
      <c r="AD225" s="113">
        <v>25</v>
      </c>
      <c r="AE225" s="113">
        <v>15</v>
      </c>
      <c r="AF225" s="113">
        <v>19</v>
      </c>
      <c r="AG225" s="113">
        <v>29</v>
      </c>
      <c r="AH225" s="114">
        <v>15</v>
      </c>
      <c r="AI225" s="114">
        <v>15</v>
      </c>
      <c r="AJ225" s="114">
        <v>16</v>
      </c>
      <c r="AK225" s="114">
        <v>16</v>
      </c>
      <c r="AL225" s="113">
        <v>11</v>
      </c>
      <c r="AM225" s="113">
        <v>11</v>
      </c>
      <c r="AN225" s="114">
        <v>19</v>
      </c>
      <c r="AO225" s="114">
        <v>23</v>
      </c>
      <c r="AP225" s="113">
        <v>18</v>
      </c>
      <c r="AQ225" s="113">
        <v>14</v>
      </c>
      <c r="AR225" s="113">
        <v>16</v>
      </c>
      <c r="AS225" s="113">
        <v>16</v>
      </c>
      <c r="AT225" s="114">
        <v>36</v>
      </c>
      <c r="AU225" s="114">
        <v>39</v>
      </c>
      <c r="AV225" s="113">
        <v>12</v>
      </c>
      <c r="AW225" s="113">
        <v>12</v>
      </c>
      <c r="AX225" s="113">
        <v>11</v>
      </c>
      <c r="AY225" s="113">
        <v>9</v>
      </c>
      <c r="AZ225" s="114">
        <v>16</v>
      </c>
      <c r="BA225" s="114">
        <v>16</v>
      </c>
      <c r="BB225" s="113">
        <v>8</v>
      </c>
      <c r="BC225" s="113">
        <v>10</v>
      </c>
      <c r="BD225" s="113">
        <v>10</v>
      </c>
      <c r="BE225" s="113">
        <v>8</v>
      </c>
      <c r="BF225" s="113">
        <v>10</v>
      </c>
      <c r="BG225" s="113">
        <v>10</v>
      </c>
      <c r="BH225" s="113">
        <v>12</v>
      </c>
      <c r="BI225" s="114">
        <v>23</v>
      </c>
      <c r="BJ225" s="114">
        <v>23</v>
      </c>
      <c r="BK225" s="113">
        <v>15</v>
      </c>
      <c r="BL225" s="113">
        <v>10</v>
      </c>
      <c r="BM225" s="113">
        <v>12</v>
      </c>
      <c r="BN225" s="113">
        <v>12</v>
      </c>
      <c r="BO225" s="113">
        <v>16</v>
      </c>
      <c r="BP225" s="113">
        <v>8</v>
      </c>
      <c r="BQ225" s="113">
        <v>12</v>
      </c>
      <c r="BR225" s="113">
        <v>23</v>
      </c>
      <c r="BS225" s="113">
        <v>21</v>
      </c>
      <c r="BT225" s="113">
        <v>11</v>
      </c>
      <c r="BU225" s="113">
        <v>12</v>
      </c>
      <c r="BV225" s="113">
        <v>11</v>
      </c>
      <c r="BW225" s="113">
        <v>13</v>
      </c>
      <c r="BX225" s="113">
        <v>11</v>
      </c>
      <c r="BY225" s="113">
        <v>11</v>
      </c>
      <c r="BZ225" s="113">
        <v>13</v>
      </c>
      <c r="CA225" s="113">
        <v>12</v>
      </c>
      <c r="CB225" s="71" t="s">
        <v>0</v>
      </c>
      <c r="CC225" s="71" t="s">
        <v>0</v>
      </c>
      <c r="CD225" s="71" t="s">
        <v>0</v>
      </c>
      <c r="CE225" s="71" t="s">
        <v>0</v>
      </c>
      <c r="CF225" s="71" t="s">
        <v>0</v>
      </c>
      <c r="CG225" s="71" t="s">
        <v>0</v>
      </c>
      <c r="CH225" s="71" t="s">
        <v>0</v>
      </c>
      <c r="CI225" s="71" t="s">
        <v>0</v>
      </c>
      <c r="CJ225" s="71" t="s">
        <v>0</v>
      </c>
      <c r="CK225" s="71" t="s">
        <v>0</v>
      </c>
      <c r="CL225" s="71" t="s">
        <v>0</v>
      </c>
      <c r="CM225" s="71" t="s">
        <v>0</v>
      </c>
      <c r="CN225" s="71" t="s">
        <v>0</v>
      </c>
      <c r="CO225" s="71" t="s">
        <v>0</v>
      </c>
      <c r="CP225" s="71" t="s">
        <v>0</v>
      </c>
      <c r="CQ225" s="71" t="s">
        <v>0</v>
      </c>
      <c r="CR225" s="71" t="s">
        <v>0</v>
      </c>
      <c r="CS225" s="71" t="s">
        <v>0</v>
      </c>
      <c r="CT225" s="71" t="s">
        <v>0</v>
      </c>
      <c r="CU225" s="71" t="s">
        <v>0</v>
      </c>
      <c r="CV225" s="71" t="s">
        <v>0</v>
      </c>
      <c r="CW225" s="71" t="s">
        <v>0</v>
      </c>
      <c r="CX225" s="71" t="s">
        <v>0</v>
      </c>
      <c r="CY225" s="71" t="s">
        <v>0</v>
      </c>
      <c r="CZ225" s="71" t="s">
        <v>0</v>
      </c>
      <c r="DA225" s="71" t="s">
        <v>0</v>
      </c>
      <c r="DB225" s="71" t="s">
        <v>0</v>
      </c>
      <c r="DC225" s="71" t="s">
        <v>0</v>
      </c>
      <c r="DD225" s="71" t="s">
        <v>0</v>
      </c>
      <c r="DE225" s="71" t="s">
        <v>0</v>
      </c>
      <c r="DF225" s="71" t="s">
        <v>0</v>
      </c>
      <c r="DG225" s="71" t="s">
        <v>0</v>
      </c>
      <c r="DH225" s="71" t="s">
        <v>0</v>
      </c>
      <c r="DI225" s="71" t="s">
        <v>0</v>
      </c>
      <c r="DJ225" s="71" t="s">
        <v>0</v>
      </c>
      <c r="DK225" s="71" t="s">
        <v>0</v>
      </c>
      <c r="DL225" s="71" t="s">
        <v>0</v>
      </c>
      <c r="DM225" s="71" t="s">
        <v>0</v>
      </c>
      <c r="DN225" s="71" t="s">
        <v>0</v>
      </c>
      <c r="DO225" s="71" t="s">
        <v>0</v>
      </c>
      <c r="DP225" s="71" t="s">
        <v>0</v>
      </c>
      <c r="DQ225" s="71" t="s">
        <v>0</v>
      </c>
      <c r="DR225" s="71" t="s">
        <v>0</v>
      </c>
      <c r="DS225" s="71" t="s">
        <v>0</v>
      </c>
      <c r="DT225" s="143">
        <f>(2.71828^(-492.8857+59.0795*K225+7.224*L225))/(1+(2.71828^(-492.8857+59.0795*K225+7.224*L225)))</f>
        <v>6.4965525058420022E-17</v>
      </c>
      <c r="DU225" s="40">
        <f>COUNTIF($M225,"=13")+COUNTIF($N225,"=21")+COUNTIF($O225,"=14")+COUNTIF($P225,"=11")+COUNTIF($Q225,"=11")+COUNTIF($R225,"=14")+COUNTIF($S225,"=12")+COUNTIF($T225,"=12")+COUNTIF($U225,"=12")+COUNTIF($V225,"=13")+COUNTIF($W225,"=13")+COUNTIF($X225,"=16")</f>
        <v>10</v>
      </c>
      <c r="DV225" s="40">
        <f>COUNTIF($Y225,"=17")+COUNTIF($Z225,"=9")+COUNTIF($AA225,"=9")+COUNTIF($AB225,"=11")+COUNTIF($AC225,"=11")+COUNTIF($AD225,"=25")+COUNTIF($AE225,"=15")+COUNTIF($AF225,"=19")+COUNTIF($AG225,"=30")+COUNTIF($AH225,"=15")+COUNTIF($AI225,"=15")+COUNTIF($AJ225,"=16")+COUNTIF($AK225,"=17")</f>
        <v>11</v>
      </c>
      <c r="DW225" s="40">
        <f>COUNTIF($AL225,"=11")+COUNTIF($AM225,"=11")+COUNTIF($AN225,"=22")+COUNTIF($AO225,"=23")+COUNTIF($AP225,"=17")+COUNTIF($AQ225,"=14")+COUNTIF($AR225,"=19")+COUNTIF($AS225,"=17")+COUNTIF($AV225,"=12")+COUNTIF($AW225,"=12")</f>
        <v>6</v>
      </c>
      <c r="DX225" s="40">
        <f>COUNTIF($AX225,"=11")+COUNTIF($AY225,"=9")+COUNTIF($AZ225,"=15")+COUNTIF($BA225,"=16")+COUNTIF($BB225,"=8")+COUNTIF($BC225,"=10")+COUNTIF($BD225,"=10")+COUNTIF($BE225,"=8")+COUNTIF($BF225,"=10")+COUNTIF($BG225,"=10")</f>
        <v>9</v>
      </c>
      <c r="DY225" s="40">
        <f>COUNTIF($BH225,"=12")+COUNTIF($BI225,"=23")+COUNTIF($BJ225,"=23")+COUNTIF($BK225,"=15")+COUNTIF($BL225,"=10")+COUNTIF($BM225,"=12")+COUNTIF($BN225,"=12")+COUNTIF($BO225,"=16")+COUNTIF($BP225,"=8")+COUNTIF($BQ225,"=12")+COUNTIF($BR225,"=22")+COUNTIF($BS225,"=20")+COUNTIF($BT225,"=13")</f>
        <v>10</v>
      </c>
      <c r="DZ225" s="40">
        <f>COUNTIF($BU225,"=12")+COUNTIF($BV225,"=11")+COUNTIF($BW225,"=13")+COUNTIF($BX225,"=10")+COUNTIF($BY225,"=11")+COUNTIF($BZ225,"=12")+COUNTIF($CA225,"=12")</f>
        <v>5</v>
      </c>
      <c r="EA225" s="2" t="s">
        <v>0</v>
      </c>
      <c r="EB225" s="2" t="s">
        <v>677</v>
      </c>
    </row>
    <row r="226" spans="1:133" s="51" customFormat="1" x14ac:dyDescent="0.25">
      <c r="A226" s="72">
        <v>169919</v>
      </c>
      <c r="B226" s="26" t="s">
        <v>164</v>
      </c>
      <c r="C226" s="72" t="s">
        <v>166</v>
      </c>
      <c r="D226" s="112" t="s">
        <v>31</v>
      </c>
      <c r="E226" s="72" t="s">
        <v>12</v>
      </c>
      <c r="F226" s="72" t="s">
        <v>164</v>
      </c>
      <c r="G226" s="98">
        <v>43739</v>
      </c>
      <c r="H226" s="72" t="s">
        <v>0</v>
      </c>
      <c r="I226" s="20" t="s">
        <v>286</v>
      </c>
      <c r="J226" s="20" t="s">
        <v>284</v>
      </c>
      <c r="K226" s="123">
        <f>+COUNTIF($N226,"&lt;=21")+COUNTIF($AA226,"&lt;=9")+COUNTIF($AJ226,"&lt;=16")+COUNTIF($AN226,"&gt;=22")+COUNTIF($AP226,"&gt;=17")+COUNTIF($AQ226,"&lt;=14")+COUNTIF($AR226,"&gt;=19")+COUNTIF($BK226,"&lt;=15")+COUNTIF($BO226,"&gt;=16")+COUNTIF($BX226,"&lt;=10")</f>
        <v>6</v>
      </c>
      <c r="L226" s="124">
        <f>65-(+DU226+DV226+DW226+DX226+DY226+DZ226)</f>
        <v>15</v>
      </c>
      <c r="M226" s="113">
        <v>13</v>
      </c>
      <c r="N226" s="113">
        <v>24</v>
      </c>
      <c r="O226" s="113">
        <v>14</v>
      </c>
      <c r="P226" s="113">
        <v>10</v>
      </c>
      <c r="Q226" s="114">
        <v>11</v>
      </c>
      <c r="R226" s="114">
        <v>13</v>
      </c>
      <c r="S226" s="113">
        <v>12</v>
      </c>
      <c r="T226" s="113">
        <v>12</v>
      </c>
      <c r="U226" s="113">
        <v>12</v>
      </c>
      <c r="V226" s="113">
        <v>13</v>
      </c>
      <c r="W226" s="113">
        <v>14</v>
      </c>
      <c r="X226" s="113">
        <v>16</v>
      </c>
      <c r="Y226" s="113">
        <v>16</v>
      </c>
      <c r="Z226" s="114">
        <v>9</v>
      </c>
      <c r="AA226" s="114">
        <v>10</v>
      </c>
      <c r="AB226" s="113">
        <v>11</v>
      </c>
      <c r="AC226" s="113">
        <v>11</v>
      </c>
      <c r="AD226" s="113">
        <v>25</v>
      </c>
      <c r="AE226" s="113">
        <v>14</v>
      </c>
      <c r="AF226" s="113">
        <v>18</v>
      </c>
      <c r="AG226" s="113">
        <v>30</v>
      </c>
      <c r="AH226" s="114">
        <v>15</v>
      </c>
      <c r="AI226" s="114">
        <v>16</v>
      </c>
      <c r="AJ226" s="114">
        <v>16</v>
      </c>
      <c r="AK226" s="114">
        <v>17</v>
      </c>
      <c r="AL226" s="113">
        <v>13</v>
      </c>
      <c r="AM226" s="113">
        <v>11</v>
      </c>
      <c r="AN226" s="114">
        <v>19</v>
      </c>
      <c r="AO226" s="114">
        <v>23</v>
      </c>
      <c r="AP226" s="113">
        <v>17</v>
      </c>
      <c r="AQ226" s="113">
        <v>14</v>
      </c>
      <c r="AR226" s="113">
        <v>19</v>
      </c>
      <c r="AS226" s="113">
        <v>17</v>
      </c>
      <c r="AT226" s="114">
        <v>38</v>
      </c>
      <c r="AU226" s="114">
        <v>39</v>
      </c>
      <c r="AV226" s="113">
        <v>12</v>
      </c>
      <c r="AW226" s="113">
        <v>12</v>
      </c>
      <c r="AX226" s="113">
        <v>11</v>
      </c>
      <c r="AY226" s="113">
        <v>9</v>
      </c>
      <c r="AZ226" s="114">
        <v>15</v>
      </c>
      <c r="BA226" s="114">
        <v>16</v>
      </c>
      <c r="BB226" s="113">
        <v>8</v>
      </c>
      <c r="BC226" s="113">
        <v>10</v>
      </c>
      <c r="BD226" s="113">
        <v>10</v>
      </c>
      <c r="BE226" s="113">
        <v>8</v>
      </c>
      <c r="BF226" s="113">
        <v>10</v>
      </c>
      <c r="BG226" s="113">
        <v>10</v>
      </c>
      <c r="BH226" s="113">
        <v>12</v>
      </c>
      <c r="BI226" s="114">
        <v>21</v>
      </c>
      <c r="BJ226" s="114">
        <v>23</v>
      </c>
      <c r="BK226" s="113">
        <v>16</v>
      </c>
      <c r="BL226" s="113">
        <v>10</v>
      </c>
      <c r="BM226" s="113">
        <v>12</v>
      </c>
      <c r="BN226" s="113">
        <v>12</v>
      </c>
      <c r="BO226" s="113">
        <v>16</v>
      </c>
      <c r="BP226" s="113">
        <v>8</v>
      </c>
      <c r="BQ226" s="113">
        <v>12</v>
      </c>
      <c r="BR226" s="113">
        <v>25</v>
      </c>
      <c r="BS226" s="113">
        <v>20</v>
      </c>
      <c r="BT226" s="113">
        <v>13</v>
      </c>
      <c r="BU226" s="113">
        <v>12</v>
      </c>
      <c r="BV226" s="113">
        <v>11</v>
      </c>
      <c r="BW226" s="113">
        <v>13</v>
      </c>
      <c r="BX226" s="113">
        <v>10</v>
      </c>
      <c r="BY226" s="113">
        <v>11</v>
      </c>
      <c r="BZ226" s="113">
        <v>12</v>
      </c>
      <c r="CA226" s="113">
        <v>11</v>
      </c>
      <c r="CB226" s="71" t="s">
        <v>0</v>
      </c>
      <c r="CC226" s="71" t="s">
        <v>0</v>
      </c>
      <c r="CD226" s="71" t="s">
        <v>0</v>
      </c>
      <c r="CE226" s="71" t="s">
        <v>0</v>
      </c>
      <c r="CF226" s="71" t="s">
        <v>0</v>
      </c>
      <c r="CG226" s="71" t="s">
        <v>0</v>
      </c>
      <c r="CH226" s="71" t="s">
        <v>0</v>
      </c>
      <c r="CI226" s="71" t="s">
        <v>0</v>
      </c>
      <c r="CJ226" s="71" t="s">
        <v>0</v>
      </c>
      <c r="CK226" s="71" t="s">
        <v>0</v>
      </c>
      <c r="CL226" s="71" t="s">
        <v>0</v>
      </c>
      <c r="CM226" s="71" t="s">
        <v>0</v>
      </c>
      <c r="CN226" s="71" t="s">
        <v>0</v>
      </c>
      <c r="CO226" s="71" t="s">
        <v>0</v>
      </c>
      <c r="CP226" s="71" t="s">
        <v>0</v>
      </c>
      <c r="CQ226" s="71" t="s">
        <v>0</v>
      </c>
      <c r="CR226" s="71" t="s">
        <v>0</v>
      </c>
      <c r="CS226" s="71" t="s">
        <v>0</v>
      </c>
      <c r="CT226" s="71" t="s">
        <v>0</v>
      </c>
      <c r="CU226" s="71" t="s">
        <v>0</v>
      </c>
      <c r="CV226" s="71" t="s">
        <v>0</v>
      </c>
      <c r="CW226" s="71" t="s">
        <v>0</v>
      </c>
      <c r="CX226" s="71" t="s">
        <v>0</v>
      </c>
      <c r="CY226" s="71" t="s">
        <v>0</v>
      </c>
      <c r="CZ226" s="71" t="s">
        <v>0</v>
      </c>
      <c r="DA226" s="71" t="s">
        <v>0</v>
      </c>
      <c r="DB226" s="71" t="s">
        <v>0</v>
      </c>
      <c r="DC226" s="71" t="s">
        <v>0</v>
      </c>
      <c r="DD226" s="71" t="s">
        <v>0</v>
      </c>
      <c r="DE226" s="71" t="s">
        <v>0</v>
      </c>
      <c r="DF226" s="71" t="s">
        <v>0</v>
      </c>
      <c r="DG226" s="71" t="s">
        <v>0</v>
      </c>
      <c r="DH226" s="71" t="s">
        <v>0</v>
      </c>
      <c r="DI226" s="71" t="s">
        <v>0</v>
      </c>
      <c r="DJ226" s="71" t="s">
        <v>0</v>
      </c>
      <c r="DK226" s="71" t="s">
        <v>0</v>
      </c>
      <c r="DL226" s="71" t="s">
        <v>0</v>
      </c>
      <c r="DM226" s="71" t="s">
        <v>0</v>
      </c>
      <c r="DN226" s="71" t="s">
        <v>0</v>
      </c>
      <c r="DO226" s="71" t="s">
        <v>0</v>
      </c>
      <c r="DP226" s="71" t="s">
        <v>0</v>
      </c>
      <c r="DQ226" s="71" t="s">
        <v>0</v>
      </c>
      <c r="DR226" s="71" t="s">
        <v>0</v>
      </c>
      <c r="DS226" s="71" t="s">
        <v>0</v>
      </c>
      <c r="DT226" s="143">
        <f>(2.71828^(-492.8857+59.0795*K226+7.224*L226))/(1+(2.71828^(-492.8857+59.0795*K226+7.224*L226)))</f>
        <v>8.9130056072390809E-14</v>
      </c>
      <c r="DU226" s="40">
        <f>COUNTIF($M226,"=13")+COUNTIF($N226,"=21")+COUNTIF($O226,"=14")+COUNTIF($P226,"=11")+COUNTIF($Q226,"=11")+COUNTIF($R226,"=14")+COUNTIF($S226,"=12")+COUNTIF($T226,"=12")+COUNTIF($U226,"=12")+COUNTIF($V226,"=13")+COUNTIF($W226,"=13")+COUNTIF($X226,"=16")</f>
        <v>8</v>
      </c>
      <c r="DV226" s="40">
        <f>COUNTIF($Y226,"=17")+COUNTIF($Z226,"=9")+COUNTIF($AA226,"=9")+COUNTIF($AB226,"=11")+COUNTIF($AC226,"=11")+COUNTIF($AD226,"=25")+COUNTIF($AE226,"=15")+COUNTIF($AF226,"=19")+COUNTIF($AG226,"=30")+COUNTIF($AH226,"=15")+COUNTIF($AI226,"=15")+COUNTIF($AJ226,"=16")+COUNTIF($AK226,"=17")</f>
        <v>8</v>
      </c>
      <c r="DW226" s="40">
        <f>COUNTIF($AL226,"=11")+COUNTIF($AM226,"=11")+COUNTIF($AN226,"=22")+COUNTIF($AO226,"=23")+COUNTIF($AP226,"=17")+COUNTIF($AQ226,"=14")+COUNTIF($AR226,"=19")+COUNTIF($AS226,"=17")+COUNTIF($AV226,"=12")+COUNTIF($AW226,"=12")</f>
        <v>8</v>
      </c>
      <c r="DX226" s="40">
        <f>COUNTIF($AX226,"=11")+COUNTIF($AY226,"=9")+COUNTIF($AZ226,"=15")+COUNTIF($BA226,"=16")+COUNTIF($BB226,"=8")+COUNTIF($BC226,"=10")+COUNTIF($BD226,"=10")+COUNTIF($BE226,"=8")+COUNTIF($BF226,"=10")+COUNTIF($BG226,"=10")</f>
        <v>10</v>
      </c>
      <c r="DY226" s="40">
        <f>COUNTIF($BH226,"=12")+COUNTIF($BI226,"=23")+COUNTIF($BJ226,"=23")+COUNTIF($BK226,"=15")+COUNTIF($BL226,"=10")+COUNTIF($BM226,"=12")+COUNTIF($BN226,"=12")+COUNTIF($BO226,"=16")+COUNTIF($BP226,"=8")+COUNTIF($BQ226,"=12")+COUNTIF($BR226,"=22")+COUNTIF($BS226,"=20")+COUNTIF($BT226,"=13")</f>
        <v>10</v>
      </c>
      <c r="DZ226" s="40">
        <f>COUNTIF($BU226,"=12")+COUNTIF($BV226,"=11")+COUNTIF($BW226,"=13")+COUNTIF($BX226,"=10")+COUNTIF($BY226,"=11")+COUNTIF($BZ226,"=12")+COUNTIF($CA226,"=12")</f>
        <v>6</v>
      </c>
      <c r="EA226" s="72" t="s">
        <v>164</v>
      </c>
      <c r="EB226" s="72" t="s">
        <v>479</v>
      </c>
    </row>
    <row r="227" spans="1:133" s="51" customFormat="1" x14ac:dyDescent="0.25">
      <c r="A227" s="20">
        <v>4149</v>
      </c>
      <c r="B227" s="55" t="s">
        <v>27</v>
      </c>
      <c r="C227" s="20" t="s">
        <v>166</v>
      </c>
      <c r="D227" s="112" t="s">
        <v>31</v>
      </c>
      <c r="E227" s="20" t="s">
        <v>5</v>
      </c>
      <c r="F227" s="20" t="s">
        <v>27</v>
      </c>
      <c r="G227" s="98">
        <v>43739</v>
      </c>
      <c r="H227" s="72" t="s">
        <v>0</v>
      </c>
      <c r="I227" s="20" t="s">
        <v>286</v>
      </c>
      <c r="J227" s="20" t="s">
        <v>284</v>
      </c>
      <c r="K227" s="123">
        <f>+COUNTIF($N227,"&lt;=21")+COUNTIF($AA227,"&lt;=9")+COUNTIF($AJ227,"&lt;=16")+COUNTIF($AN227,"&gt;=22")+COUNTIF($AP227,"&gt;=17")+COUNTIF($AQ227,"&lt;=14")+COUNTIF($AR227,"&gt;=19")+COUNTIF($BK227,"&lt;=15")+COUNTIF($BO227,"&gt;=16")+COUNTIF($BX227,"&lt;=10")</f>
        <v>5</v>
      </c>
      <c r="L227" s="124">
        <f>65-(+DU227+DV227+DW227+DX227+DY227+DZ227)</f>
        <v>8</v>
      </c>
      <c r="M227" s="113">
        <v>13</v>
      </c>
      <c r="N227" s="113">
        <v>24</v>
      </c>
      <c r="O227" s="113">
        <v>14</v>
      </c>
      <c r="P227" s="113">
        <v>11</v>
      </c>
      <c r="Q227" s="114">
        <v>11</v>
      </c>
      <c r="R227" s="114">
        <v>14</v>
      </c>
      <c r="S227" s="113">
        <v>12</v>
      </c>
      <c r="T227" s="113">
        <v>12</v>
      </c>
      <c r="U227" s="113">
        <v>12</v>
      </c>
      <c r="V227" s="113">
        <v>13</v>
      </c>
      <c r="W227" s="113">
        <v>13</v>
      </c>
      <c r="X227" s="113">
        <v>16</v>
      </c>
      <c r="Y227" s="113">
        <v>17</v>
      </c>
      <c r="Z227" s="121">
        <v>9</v>
      </c>
      <c r="AA227" s="121">
        <v>10</v>
      </c>
      <c r="AB227" s="113">
        <v>11</v>
      </c>
      <c r="AC227" s="113">
        <v>11</v>
      </c>
      <c r="AD227" s="113">
        <v>25</v>
      </c>
      <c r="AE227" s="113">
        <v>15</v>
      </c>
      <c r="AF227" s="113">
        <v>19</v>
      </c>
      <c r="AG227" s="113">
        <v>29</v>
      </c>
      <c r="AH227" s="114">
        <v>9</v>
      </c>
      <c r="AI227" s="121">
        <v>15</v>
      </c>
      <c r="AJ227" s="121">
        <v>16</v>
      </c>
      <c r="AK227" s="121">
        <v>17</v>
      </c>
      <c r="AL227" s="113">
        <v>11</v>
      </c>
      <c r="AM227" s="113">
        <v>11</v>
      </c>
      <c r="AN227" s="114">
        <v>19</v>
      </c>
      <c r="AO227" s="114">
        <v>23</v>
      </c>
      <c r="AP227" s="113">
        <v>16</v>
      </c>
      <c r="AQ227" s="113">
        <v>13</v>
      </c>
      <c r="AR227" s="113">
        <v>19</v>
      </c>
      <c r="AS227" s="113">
        <v>17</v>
      </c>
      <c r="AT227" s="121">
        <v>37</v>
      </c>
      <c r="AU227" s="121">
        <v>38</v>
      </c>
      <c r="AV227" s="113">
        <v>12</v>
      </c>
      <c r="AW227" s="113">
        <v>12</v>
      </c>
      <c r="AX227" s="113">
        <v>11</v>
      </c>
      <c r="AY227" s="113">
        <v>9</v>
      </c>
      <c r="AZ227" s="114">
        <v>15</v>
      </c>
      <c r="BA227" s="114">
        <v>16</v>
      </c>
      <c r="BB227" s="113">
        <v>8</v>
      </c>
      <c r="BC227" s="113">
        <v>10</v>
      </c>
      <c r="BD227" s="113">
        <v>10</v>
      </c>
      <c r="BE227" s="113">
        <v>8</v>
      </c>
      <c r="BF227" s="113">
        <v>10</v>
      </c>
      <c r="BG227" s="113">
        <v>10</v>
      </c>
      <c r="BH227" s="113">
        <v>12</v>
      </c>
      <c r="BI227" s="114">
        <v>23</v>
      </c>
      <c r="BJ227" s="114">
        <v>23</v>
      </c>
      <c r="BK227" s="113">
        <v>18</v>
      </c>
      <c r="BL227" s="113">
        <v>10</v>
      </c>
      <c r="BM227" s="113">
        <v>12</v>
      </c>
      <c r="BN227" s="113">
        <v>12</v>
      </c>
      <c r="BO227" s="113">
        <v>16</v>
      </c>
      <c r="BP227" s="113">
        <v>8</v>
      </c>
      <c r="BQ227" s="113">
        <v>12</v>
      </c>
      <c r="BR227" s="113">
        <v>22</v>
      </c>
      <c r="BS227" s="113">
        <v>20</v>
      </c>
      <c r="BT227" s="113">
        <v>13</v>
      </c>
      <c r="BU227" s="113">
        <v>12</v>
      </c>
      <c r="BV227" s="113">
        <v>11</v>
      </c>
      <c r="BW227" s="113">
        <v>13</v>
      </c>
      <c r="BX227" s="113">
        <v>10</v>
      </c>
      <c r="BY227" s="113">
        <v>11</v>
      </c>
      <c r="BZ227" s="113">
        <v>12</v>
      </c>
      <c r="CA227" s="113">
        <v>12</v>
      </c>
      <c r="CB227" s="71" t="s">
        <v>0</v>
      </c>
      <c r="CC227" s="71" t="s">
        <v>0</v>
      </c>
      <c r="CD227" s="71" t="s">
        <v>0</v>
      </c>
      <c r="CE227" s="71" t="s">
        <v>0</v>
      </c>
      <c r="CF227" s="71" t="s">
        <v>0</v>
      </c>
      <c r="CG227" s="71" t="s">
        <v>0</v>
      </c>
      <c r="CH227" s="71" t="s">
        <v>0</v>
      </c>
      <c r="CI227" s="71" t="s">
        <v>0</v>
      </c>
      <c r="CJ227" s="71" t="s">
        <v>0</v>
      </c>
      <c r="CK227" s="71" t="s">
        <v>0</v>
      </c>
      <c r="CL227" s="71" t="s">
        <v>0</v>
      </c>
      <c r="CM227" s="71" t="s">
        <v>0</v>
      </c>
      <c r="CN227" s="71" t="s">
        <v>0</v>
      </c>
      <c r="CO227" s="71" t="s">
        <v>0</v>
      </c>
      <c r="CP227" s="71" t="s">
        <v>0</v>
      </c>
      <c r="CQ227" s="71" t="s">
        <v>0</v>
      </c>
      <c r="CR227" s="71" t="s">
        <v>0</v>
      </c>
      <c r="CS227" s="71" t="s">
        <v>0</v>
      </c>
      <c r="CT227" s="71" t="s">
        <v>0</v>
      </c>
      <c r="CU227" s="71" t="s">
        <v>0</v>
      </c>
      <c r="CV227" s="71" t="s">
        <v>0</v>
      </c>
      <c r="CW227" s="71" t="s">
        <v>0</v>
      </c>
      <c r="CX227" s="71" t="s">
        <v>0</v>
      </c>
      <c r="CY227" s="71" t="s">
        <v>0</v>
      </c>
      <c r="CZ227" s="71" t="s">
        <v>0</v>
      </c>
      <c r="DA227" s="71" t="s">
        <v>0</v>
      </c>
      <c r="DB227" s="71" t="s">
        <v>0</v>
      </c>
      <c r="DC227" s="71" t="s">
        <v>0</v>
      </c>
      <c r="DD227" s="71" t="s">
        <v>0</v>
      </c>
      <c r="DE227" s="71" t="s">
        <v>0</v>
      </c>
      <c r="DF227" s="71" t="s">
        <v>0</v>
      </c>
      <c r="DG227" s="71" t="s">
        <v>0</v>
      </c>
      <c r="DH227" s="71" t="s">
        <v>0</v>
      </c>
      <c r="DI227" s="71" t="s">
        <v>0</v>
      </c>
      <c r="DJ227" s="71" t="s">
        <v>0</v>
      </c>
      <c r="DK227" s="71" t="s">
        <v>0</v>
      </c>
      <c r="DL227" s="71" t="s">
        <v>0</v>
      </c>
      <c r="DM227" s="71" t="s">
        <v>0</v>
      </c>
      <c r="DN227" s="71" t="s">
        <v>0</v>
      </c>
      <c r="DO227" s="71" t="s">
        <v>0</v>
      </c>
      <c r="DP227" s="71" t="s">
        <v>0</v>
      </c>
      <c r="DQ227" s="71" t="s">
        <v>0</v>
      </c>
      <c r="DR227" s="71" t="s">
        <v>0</v>
      </c>
      <c r="DS227" s="71" t="s">
        <v>0</v>
      </c>
      <c r="DT227" s="143">
        <f>(2.71828^(-492.8857+59.0795*K227+7.224*L227))/(1+(2.71828^(-492.8857+59.0795*K227+7.224*L227)))</f>
        <v>2.1416673039245694E-61</v>
      </c>
      <c r="DU227" s="40">
        <f>COUNTIF($M227,"=13")+COUNTIF($N227,"=21")+COUNTIF($O227,"=14")+COUNTIF($P227,"=11")+COUNTIF($Q227,"=11")+COUNTIF($R227,"=14")+COUNTIF($S227,"=12")+COUNTIF($T227,"=12")+COUNTIF($U227,"=12")+COUNTIF($V227,"=13")+COUNTIF($W227,"=13")+COUNTIF($X227,"=16")</f>
        <v>11</v>
      </c>
      <c r="DV227" s="40">
        <f>COUNTIF($Y227,"=17")+COUNTIF($Z227,"=9")+COUNTIF($AA227,"=9")+COUNTIF($AB227,"=11")+COUNTIF($AC227,"=11")+COUNTIF($AD227,"=25")+COUNTIF($AE227,"=15")+COUNTIF($AF227,"=19")+COUNTIF($AG227,"=30")+COUNTIF($AH227,"=15")+COUNTIF($AI227,"=15")+COUNTIF($AJ227,"=16")+COUNTIF($AK227,"=17")</f>
        <v>10</v>
      </c>
      <c r="DW227" s="40">
        <f>COUNTIF($AL227,"=11")+COUNTIF($AM227,"=11")+COUNTIF($AN227,"=22")+COUNTIF($AO227,"=23")+COUNTIF($AP227,"=17")+COUNTIF($AQ227,"=14")+COUNTIF($AR227,"=19")+COUNTIF($AS227,"=17")+COUNTIF($AV227,"=12")+COUNTIF($AW227,"=12")</f>
        <v>7</v>
      </c>
      <c r="DX227" s="40">
        <f>COUNTIF($AX227,"=11")+COUNTIF($AY227,"=9")+COUNTIF($AZ227,"=15")+COUNTIF($BA227,"=16")+COUNTIF($BB227,"=8")+COUNTIF($BC227,"=10")+COUNTIF($BD227,"=10")+COUNTIF($BE227,"=8")+COUNTIF($BF227,"=10")+COUNTIF($BG227,"=10")</f>
        <v>10</v>
      </c>
      <c r="DY227" s="40">
        <f>COUNTIF($BH227,"=12")+COUNTIF($BI227,"=23")+COUNTIF($BJ227,"=23")+COUNTIF($BK227,"=15")+COUNTIF($BL227,"=10")+COUNTIF($BM227,"=12")+COUNTIF($BN227,"=12")+COUNTIF($BO227,"=16")+COUNTIF($BP227,"=8")+COUNTIF($BQ227,"=12")+COUNTIF($BR227,"=22")+COUNTIF($BS227,"=20")+COUNTIF($BT227,"=13")</f>
        <v>12</v>
      </c>
      <c r="DZ227" s="40">
        <f>COUNTIF($BU227,"=12")+COUNTIF($BV227,"=11")+COUNTIF($BW227,"=13")+COUNTIF($BX227,"=10")+COUNTIF($BY227,"=11")+COUNTIF($BZ227,"=12")+COUNTIF($CA227,"=12")</f>
        <v>7</v>
      </c>
      <c r="EA227" s="2" t="s">
        <v>27</v>
      </c>
      <c r="EB227" s="20" t="s">
        <v>0</v>
      </c>
      <c r="EC227" s="33"/>
    </row>
    <row r="228" spans="1:133" s="51" customFormat="1" x14ac:dyDescent="0.25">
      <c r="A228" s="20">
        <v>91179</v>
      </c>
      <c r="B228" s="2" t="s">
        <v>240</v>
      </c>
      <c r="C228" s="2" t="s">
        <v>166</v>
      </c>
      <c r="D228" s="112" t="s">
        <v>31</v>
      </c>
      <c r="E228" s="2" t="s">
        <v>5</v>
      </c>
      <c r="F228" s="2" t="s">
        <v>137</v>
      </c>
      <c r="G228" s="98">
        <v>43739</v>
      </c>
      <c r="H228" s="72" t="s">
        <v>0</v>
      </c>
      <c r="I228" s="20" t="s">
        <v>286</v>
      </c>
      <c r="J228" s="2" t="s">
        <v>284</v>
      </c>
      <c r="K228" s="123">
        <f>+COUNTIF($N228,"&lt;=21")+COUNTIF($AA228,"&lt;=9")+COUNTIF($AJ228,"&lt;=16")+COUNTIF($AN228,"&gt;=22")+COUNTIF($AP228,"&gt;=17")+COUNTIF($AQ228,"&lt;=14")+COUNTIF($AR228,"&gt;=19")+COUNTIF($BK228,"&lt;=15")+COUNTIF($BO228,"&gt;=16")+COUNTIF($BX228,"&lt;=10")</f>
        <v>5</v>
      </c>
      <c r="L228" s="124">
        <f>65-(+DU228+DV228+DW228+DX228+DY228+DZ228)</f>
        <v>9</v>
      </c>
      <c r="M228" s="54">
        <v>13</v>
      </c>
      <c r="N228" s="54">
        <v>24</v>
      </c>
      <c r="O228" s="54">
        <v>14</v>
      </c>
      <c r="P228" s="54">
        <v>11</v>
      </c>
      <c r="Q228" s="114">
        <v>11</v>
      </c>
      <c r="R228" s="114">
        <v>14</v>
      </c>
      <c r="S228" s="54">
        <v>12</v>
      </c>
      <c r="T228" s="54">
        <v>12</v>
      </c>
      <c r="U228" s="54">
        <v>13</v>
      </c>
      <c r="V228" s="54">
        <v>13</v>
      </c>
      <c r="W228" s="54">
        <v>13</v>
      </c>
      <c r="X228" s="54">
        <v>17</v>
      </c>
      <c r="Y228" s="54">
        <v>17</v>
      </c>
      <c r="Z228" s="121">
        <v>9</v>
      </c>
      <c r="AA228" s="121">
        <v>10</v>
      </c>
      <c r="AB228" s="54">
        <v>11</v>
      </c>
      <c r="AC228" s="54">
        <v>11</v>
      </c>
      <c r="AD228" s="54">
        <v>25</v>
      </c>
      <c r="AE228" s="54">
        <v>15</v>
      </c>
      <c r="AF228" s="54">
        <v>19</v>
      </c>
      <c r="AG228" s="54">
        <v>29</v>
      </c>
      <c r="AH228" s="114">
        <v>15</v>
      </c>
      <c r="AI228" s="114">
        <v>15</v>
      </c>
      <c r="AJ228" s="121">
        <v>16</v>
      </c>
      <c r="AK228" s="121">
        <v>17</v>
      </c>
      <c r="AL228" s="54">
        <v>11</v>
      </c>
      <c r="AM228" s="54">
        <v>11</v>
      </c>
      <c r="AN228" s="114">
        <v>19</v>
      </c>
      <c r="AO228" s="114">
        <v>23</v>
      </c>
      <c r="AP228" s="54">
        <v>16</v>
      </c>
      <c r="AQ228" s="54">
        <v>14</v>
      </c>
      <c r="AR228" s="54">
        <v>17</v>
      </c>
      <c r="AS228" s="54">
        <v>17</v>
      </c>
      <c r="AT228" s="121">
        <v>37</v>
      </c>
      <c r="AU228" s="121">
        <v>39</v>
      </c>
      <c r="AV228" s="54">
        <v>12</v>
      </c>
      <c r="AW228" s="54">
        <v>12</v>
      </c>
      <c r="AX228" s="54">
        <v>11</v>
      </c>
      <c r="AY228" s="54">
        <v>9</v>
      </c>
      <c r="AZ228" s="114">
        <v>15</v>
      </c>
      <c r="BA228" s="114">
        <v>16</v>
      </c>
      <c r="BB228" s="54">
        <v>8</v>
      </c>
      <c r="BC228" s="54">
        <v>10</v>
      </c>
      <c r="BD228" s="54">
        <v>10</v>
      </c>
      <c r="BE228" s="54">
        <v>8</v>
      </c>
      <c r="BF228" s="54">
        <v>10</v>
      </c>
      <c r="BG228" s="54">
        <v>10</v>
      </c>
      <c r="BH228" s="54">
        <v>12</v>
      </c>
      <c r="BI228" s="114">
        <v>23</v>
      </c>
      <c r="BJ228" s="114">
        <v>23</v>
      </c>
      <c r="BK228" s="54">
        <v>15</v>
      </c>
      <c r="BL228" s="54">
        <v>10</v>
      </c>
      <c r="BM228" s="54">
        <v>12</v>
      </c>
      <c r="BN228" s="54">
        <v>12</v>
      </c>
      <c r="BO228" s="54">
        <v>16</v>
      </c>
      <c r="BP228" s="54">
        <v>8</v>
      </c>
      <c r="BQ228" s="54">
        <v>12</v>
      </c>
      <c r="BR228" s="54">
        <v>22</v>
      </c>
      <c r="BS228" s="54">
        <v>20</v>
      </c>
      <c r="BT228" s="54">
        <v>13</v>
      </c>
      <c r="BU228" s="54">
        <v>11</v>
      </c>
      <c r="BV228" s="54">
        <v>11</v>
      </c>
      <c r="BW228" s="54">
        <v>13</v>
      </c>
      <c r="BX228" s="54">
        <v>10</v>
      </c>
      <c r="BY228" s="54">
        <v>11</v>
      </c>
      <c r="BZ228" s="54">
        <v>12</v>
      </c>
      <c r="CA228" s="54">
        <v>12</v>
      </c>
      <c r="CB228" s="71" t="s">
        <v>0</v>
      </c>
      <c r="CC228" s="71" t="s">
        <v>0</v>
      </c>
      <c r="CD228" s="71" t="s">
        <v>0</v>
      </c>
      <c r="CE228" s="71" t="s">
        <v>0</v>
      </c>
      <c r="CF228" s="71" t="s">
        <v>0</v>
      </c>
      <c r="CG228" s="71" t="s">
        <v>0</v>
      </c>
      <c r="CH228" s="71" t="s">
        <v>0</v>
      </c>
      <c r="CI228" s="71" t="s">
        <v>0</v>
      </c>
      <c r="CJ228" s="71" t="s">
        <v>0</v>
      </c>
      <c r="CK228" s="71" t="s">
        <v>0</v>
      </c>
      <c r="CL228" s="71" t="s">
        <v>0</v>
      </c>
      <c r="CM228" s="71" t="s">
        <v>0</v>
      </c>
      <c r="CN228" s="71" t="s">
        <v>0</v>
      </c>
      <c r="CO228" s="71" t="s">
        <v>0</v>
      </c>
      <c r="CP228" s="71" t="s">
        <v>0</v>
      </c>
      <c r="CQ228" s="71" t="s">
        <v>0</v>
      </c>
      <c r="CR228" s="71" t="s">
        <v>0</v>
      </c>
      <c r="CS228" s="71" t="s">
        <v>0</v>
      </c>
      <c r="CT228" s="71" t="s">
        <v>0</v>
      </c>
      <c r="CU228" s="71" t="s">
        <v>0</v>
      </c>
      <c r="CV228" s="71" t="s">
        <v>0</v>
      </c>
      <c r="CW228" s="71" t="s">
        <v>0</v>
      </c>
      <c r="CX228" s="71" t="s">
        <v>0</v>
      </c>
      <c r="CY228" s="71" t="s">
        <v>0</v>
      </c>
      <c r="CZ228" s="71" t="s">
        <v>0</v>
      </c>
      <c r="DA228" s="71" t="s">
        <v>0</v>
      </c>
      <c r="DB228" s="71" t="s">
        <v>0</v>
      </c>
      <c r="DC228" s="71" t="s">
        <v>0</v>
      </c>
      <c r="DD228" s="71" t="s">
        <v>0</v>
      </c>
      <c r="DE228" s="71" t="s">
        <v>0</v>
      </c>
      <c r="DF228" s="71" t="s">
        <v>0</v>
      </c>
      <c r="DG228" s="71" t="s">
        <v>0</v>
      </c>
      <c r="DH228" s="71" t="s">
        <v>0</v>
      </c>
      <c r="DI228" s="71" t="s">
        <v>0</v>
      </c>
      <c r="DJ228" s="71" t="s">
        <v>0</v>
      </c>
      <c r="DK228" s="71" t="s">
        <v>0</v>
      </c>
      <c r="DL228" s="71" t="s">
        <v>0</v>
      </c>
      <c r="DM228" s="71" t="s">
        <v>0</v>
      </c>
      <c r="DN228" s="71" t="s">
        <v>0</v>
      </c>
      <c r="DO228" s="71" t="s">
        <v>0</v>
      </c>
      <c r="DP228" s="71" t="s">
        <v>0</v>
      </c>
      <c r="DQ228" s="71" t="s">
        <v>0</v>
      </c>
      <c r="DR228" s="71" t="s">
        <v>0</v>
      </c>
      <c r="DS228" s="71" t="s">
        <v>0</v>
      </c>
      <c r="DT228" s="143">
        <f>(2.71828^(-492.8857+59.0795*K228+7.224*L228))/(1+(2.71828^(-492.8857+59.0795*K228+7.224*L228)))</f>
        <v>2.9382803681732456E-58</v>
      </c>
      <c r="DU228" s="40">
        <f>COUNTIF($M228,"=13")+COUNTIF($N228,"=21")+COUNTIF($O228,"=14")+COUNTIF($P228,"=11")+COUNTIF($Q228,"=11")+COUNTIF($R228,"=14")+COUNTIF($S228,"=12")+COUNTIF($T228,"=12")+COUNTIF($U228,"=12")+COUNTIF($V228,"=13")+COUNTIF($W228,"=13")+COUNTIF($X228,"=16")</f>
        <v>9</v>
      </c>
      <c r="DV228" s="40">
        <f>COUNTIF($Y228,"=17")+COUNTIF($Z228,"=9")+COUNTIF($AA228,"=9")+COUNTIF($AB228,"=11")+COUNTIF($AC228,"=11")+COUNTIF($AD228,"=25")+COUNTIF($AE228,"=15")+COUNTIF($AF228,"=19")+COUNTIF($AG228,"=30")+COUNTIF($AH228,"=15")+COUNTIF($AI228,"=15")+COUNTIF($AJ228,"=16")+COUNTIF($AK228,"=17")</f>
        <v>11</v>
      </c>
      <c r="DW228" s="40">
        <f>COUNTIF($AL228,"=11")+COUNTIF($AM228,"=11")+COUNTIF($AN228,"=22")+COUNTIF($AO228,"=23")+COUNTIF($AP228,"=17")+COUNTIF($AQ228,"=14")+COUNTIF($AR228,"=19")+COUNTIF($AS228,"=17")+COUNTIF($AV228,"=12")+COUNTIF($AW228,"=12")</f>
        <v>7</v>
      </c>
      <c r="DX228" s="40">
        <f>COUNTIF($AX228,"=11")+COUNTIF($AY228,"=9")+COUNTIF($AZ228,"=15")+COUNTIF($BA228,"=16")+COUNTIF($BB228,"=8")+COUNTIF($BC228,"=10")+COUNTIF($BD228,"=10")+COUNTIF($BE228,"=8")+COUNTIF($BF228,"=10")+COUNTIF($BG228,"=10")</f>
        <v>10</v>
      </c>
      <c r="DY228" s="40">
        <f>COUNTIF($BH228,"=12")+COUNTIF($BI228,"=23")+COUNTIF($BJ228,"=23")+COUNTIF($BK228,"=15")+COUNTIF($BL228,"=10")+COUNTIF($BM228,"=12")+COUNTIF($BN228,"=12")+COUNTIF($BO228,"=16")+COUNTIF($BP228,"=8")+COUNTIF($BQ228,"=12")+COUNTIF($BR228,"=22")+COUNTIF($BS228,"=20")+COUNTIF($BT228,"=13")</f>
        <v>13</v>
      </c>
      <c r="DZ228" s="40">
        <f>COUNTIF($BU228,"=12")+COUNTIF($BV228,"=11")+COUNTIF($BW228,"=13")+COUNTIF($BX228,"=10")+COUNTIF($BY228,"=11")+COUNTIF($BZ228,"=12")+COUNTIF($CA228,"=12")</f>
        <v>6</v>
      </c>
      <c r="EA228" s="2" t="s">
        <v>240</v>
      </c>
      <c r="EB228" s="2" t="s">
        <v>0</v>
      </c>
    </row>
    <row r="229" spans="1:133" s="51" customFormat="1" x14ac:dyDescent="0.25">
      <c r="A229" s="20">
        <v>111481</v>
      </c>
      <c r="B229" s="55" t="s">
        <v>68</v>
      </c>
      <c r="C229" s="20" t="s">
        <v>166</v>
      </c>
      <c r="D229" s="112" t="s">
        <v>31</v>
      </c>
      <c r="E229" s="2" t="s">
        <v>111</v>
      </c>
      <c r="F229" s="20" t="s">
        <v>68</v>
      </c>
      <c r="G229" s="98">
        <v>43739</v>
      </c>
      <c r="H229" s="72" t="s">
        <v>0</v>
      </c>
      <c r="I229" s="20" t="s">
        <v>286</v>
      </c>
      <c r="J229" s="20" t="s">
        <v>284</v>
      </c>
      <c r="K229" s="123">
        <f>+COUNTIF($N229,"&lt;=21")+COUNTIF($AA229,"&lt;=9")+COUNTIF($AJ229,"&lt;=16")+COUNTIF($AN229,"&gt;=22")+COUNTIF($AP229,"&gt;=17")+COUNTIF($AQ229,"&lt;=14")+COUNTIF($AR229,"&gt;=19")+COUNTIF($BK229,"&lt;=15")+COUNTIF($BO229,"&gt;=16")+COUNTIF($BX229,"&lt;=10")</f>
        <v>5</v>
      </c>
      <c r="L229" s="124">
        <f>65-(+DU229+DV229+DW229+DX229+DY229+DZ229)</f>
        <v>9</v>
      </c>
      <c r="M229" s="113">
        <v>13</v>
      </c>
      <c r="N229" s="113">
        <v>24</v>
      </c>
      <c r="O229" s="113">
        <v>14</v>
      </c>
      <c r="P229" s="113">
        <v>11</v>
      </c>
      <c r="Q229" s="114">
        <v>11</v>
      </c>
      <c r="R229" s="114">
        <v>14</v>
      </c>
      <c r="S229" s="113">
        <v>12</v>
      </c>
      <c r="T229" s="113">
        <v>12</v>
      </c>
      <c r="U229" s="113">
        <v>14</v>
      </c>
      <c r="V229" s="113">
        <v>13</v>
      </c>
      <c r="W229" s="113">
        <v>13</v>
      </c>
      <c r="X229" s="113">
        <v>17</v>
      </c>
      <c r="Y229" s="113">
        <v>17</v>
      </c>
      <c r="Z229" s="114">
        <v>9</v>
      </c>
      <c r="AA229" s="114">
        <v>10</v>
      </c>
      <c r="AB229" s="113">
        <v>11</v>
      </c>
      <c r="AC229" s="113">
        <v>11</v>
      </c>
      <c r="AD229" s="113">
        <v>25</v>
      </c>
      <c r="AE229" s="113">
        <v>15</v>
      </c>
      <c r="AF229" s="113">
        <v>19</v>
      </c>
      <c r="AG229" s="113">
        <v>29</v>
      </c>
      <c r="AH229" s="114">
        <v>15</v>
      </c>
      <c r="AI229" s="114">
        <v>15</v>
      </c>
      <c r="AJ229" s="121">
        <v>16</v>
      </c>
      <c r="AK229" s="121">
        <v>17</v>
      </c>
      <c r="AL229" s="113">
        <v>11</v>
      </c>
      <c r="AM229" s="113">
        <v>11</v>
      </c>
      <c r="AN229" s="114">
        <v>19</v>
      </c>
      <c r="AO229" s="114">
        <v>23</v>
      </c>
      <c r="AP229" s="113">
        <v>16</v>
      </c>
      <c r="AQ229" s="113">
        <v>14</v>
      </c>
      <c r="AR229" s="113">
        <v>17</v>
      </c>
      <c r="AS229" s="113">
        <v>17</v>
      </c>
      <c r="AT229" s="114">
        <v>37</v>
      </c>
      <c r="AU229" s="114">
        <v>39</v>
      </c>
      <c r="AV229" s="113">
        <v>12</v>
      </c>
      <c r="AW229" s="113">
        <v>12</v>
      </c>
      <c r="AX229" s="113">
        <v>11</v>
      </c>
      <c r="AY229" s="113">
        <v>9</v>
      </c>
      <c r="AZ229" s="114">
        <v>15</v>
      </c>
      <c r="BA229" s="114">
        <v>16</v>
      </c>
      <c r="BB229" s="113">
        <v>8</v>
      </c>
      <c r="BC229" s="113">
        <v>10</v>
      </c>
      <c r="BD229" s="113">
        <v>10</v>
      </c>
      <c r="BE229" s="113">
        <v>8</v>
      </c>
      <c r="BF229" s="113">
        <v>10</v>
      </c>
      <c r="BG229" s="113">
        <v>10</v>
      </c>
      <c r="BH229" s="113">
        <v>12</v>
      </c>
      <c r="BI229" s="114">
        <v>23</v>
      </c>
      <c r="BJ229" s="114">
        <v>23</v>
      </c>
      <c r="BK229" s="113">
        <v>15</v>
      </c>
      <c r="BL229" s="113">
        <v>10</v>
      </c>
      <c r="BM229" s="113">
        <v>12</v>
      </c>
      <c r="BN229" s="113">
        <v>12</v>
      </c>
      <c r="BO229" s="113">
        <v>16</v>
      </c>
      <c r="BP229" s="113">
        <v>8</v>
      </c>
      <c r="BQ229" s="113">
        <v>12</v>
      </c>
      <c r="BR229" s="113">
        <v>22</v>
      </c>
      <c r="BS229" s="113">
        <v>20</v>
      </c>
      <c r="BT229" s="113">
        <v>13</v>
      </c>
      <c r="BU229" s="113">
        <v>11</v>
      </c>
      <c r="BV229" s="113">
        <v>11</v>
      </c>
      <c r="BW229" s="113">
        <v>13</v>
      </c>
      <c r="BX229" s="113">
        <v>10</v>
      </c>
      <c r="BY229" s="113">
        <v>11</v>
      </c>
      <c r="BZ229" s="113">
        <v>12</v>
      </c>
      <c r="CA229" s="113">
        <v>12</v>
      </c>
      <c r="CB229" s="71" t="s">
        <v>0</v>
      </c>
      <c r="CC229" s="71" t="s">
        <v>0</v>
      </c>
      <c r="CD229" s="71" t="s">
        <v>0</v>
      </c>
      <c r="CE229" s="71" t="s">
        <v>0</v>
      </c>
      <c r="CF229" s="71" t="s">
        <v>0</v>
      </c>
      <c r="CG229" s="71" t="s">
        <v>0</v>
      </c>
      <c r="CH229" s="71" t="s">
        <v>0</v>
      </c>
      <c r="CI229" s="71" t="s">
        <v>0</v>
      </c>
      <c r="CJ229" s="71" t="s">
        <v>0</v>
      </c>
      <c r="CK229" s="71" t="s">
        <v>0</v>
      </c>
      <c r="CL229" s="71" t="s">
        <v>0</v>
      </c>
      <c r="CM229" s="71" t="s">
        <v>0</v>
      </c>
      <c r="CN229" s="71" t="s">
        <v>0</v>
      </c>
      <c r="CO229" s="71" t="s">
        <v>0</v>
      </c>
      <c r="CP229" s="71" t="s">
        <v>0</v>
      </c>
      <c r="CQ229" s="71" t="s">
        <v>0</v>
      </c>
      <c r="CR229" s="71" t="s">
        <v>0</v>
      </c>
      <c r="CS229" s="71" t="s">
        <v>0</v>
      </c>
      <c r="CT229" s="71" t="s">
        <v>0</v>
      </c>
      <c r="CU229" s="71" t="s">
        <v>0</v>
      </c>
      <c r="CV229" s="71" t="s">
        <v>0</v>
      </c>
      <c r="CW229" s="71" t="s">
        <v>0</v>
      </c>
      <c r="CX229" s="71" t="s">
        <v>0</v>
      </c>
      <c r="CY229" s="71" t="s">
        <v>0</v>
      </c>
      <c r="CZ229" s="71" t="s">
        <v>0</v>
      </c>
      <c r="DA229" s="71" t="s">
        <v>0</v>
      </c>
      <c r="DB229" s="71" t="s">
        <v>0</v>
      </c>
      <c r="DC229" s="71" t="s">
        <v>0</v>
      </c>
      <c r="DD229" s="71" t="s">
        <v>0</v>
      </c>
      <c r="DE229" s="71" t="s">
        <v>0</v>
      </c>
      <c r="DF229" s="71" t="s">
        <v>0</v>
      </c>
      <c r="DG229" s="71" t="s">
        <v>0</v>
      </c>
      <c r="DH229" s="71" t="s">
        <v>0</v>
      </c>
      <c r="DI229" s="71" t="s">
        <v>0</v>
      </c>
      <c r="DJ229" s="71" t="s">
        <v>0</v>
      </c>
      <c r="DK229" s="71" t="s">
        <v>0</v>
      </c>
      <c r="DL229" s="71" t="s">
        <v>0</v>
      </c>
      <c r="DM229" s="71" t="s">
        <v>0</v>
      </c>
      <c r="DN229" s="71" t="s">
        <v>0</v>
      </c>
      <c r="DO229" s="71" t="s">
        <v>0</v>
      </c>
      <c r="DP229" s="71" t="s">
        <v>0</v>
      </c>
      <c r="DQ229" s="71" t="s">
        <v>0</v>
      </c>
      <c r="DR229" s="71" t="s">
        <v>0</v>
      </c>
      <c r="DS229" s="71" t="s">
        <v>0</v>
      </c>
      <c r="DT229" s="143">
        <f>(2.71828^(-492.8857+59.0795*K229+7.224*L229))/(1+(2.71828^(-492.8857+59.0795*K229+7.224*L229)))</f>
        <v>2.9382803681732456E-58</v>
      </c>
      <c r="DU229" s="40">
        <f>COUNTIF($M229,"=13")+COUNTIF($N229,"=21")+COUNTIF($O229,"=14")+COUNTIF($P229,"=11")+COUNTIF($Q229,"=11")+COUNTIF($R229,"=14")+COUNTIF($S229,"=12")+COUNTIF($T229,"=12")+COUNTIF($U229,"=12")+COUNTIF($V229,"=13")+COUNTIF($W229,"=13")+COUNTIF($X229,"=16")</f>
        <v>9</v>
      </c>
      <c r="DV229" s="40">
        <f>COUNTIF($Y229,"=17")+COUNTIF($Z229,"=9")+COUNTIF($AA229,"=9")+COUNTIF($AB229,"=11")+COUNTIF($AC229,"=11")+COUNTIF($AD229,"=25")+COUNTIF($AE229,"=15")+COUNTIF($AF229,"=19")+COUNTIF($AG229,"=30")+COUNTIF($AH229,"=15")+COUNTIF($AI229,"=15")+COUNTIF($AJ229,"=16")+COUNTIF($AK229,"=17")</f>
        <v>11</v>
      </c>
      <c r="DW229" s="40">
        <f>COUNTIF($AL229,"=11")+COUNTIF($AM229,"=11")+COUNTIF($AN229,"=22")+COUNTIF($AO229,"=23")+COUNTIF($AP229,"=17")+COUNTIF($AQ229,"=14")+COUNTIF($AR229,"=19")+COUNTIF($AS229,"=17")+COUNTIF($AV229,"=12")+COUNTIF($AW229,"=12")</f>
        <v>7</v>
      </c>
      <c r="DX229" s="40">
        <f>COUNTIF($AX229,"=11")+COUNTIF($AY229,"=9")+COUNTIF($AZ229,"=15")+COUNTIF($BA229,"=16")+COUNTIF($BB229,"=8")+COUNTIF($BC229,"=10")+COUNTIF($BD229,"=10")+COUNTIF($BE229,"=8")+COUNTIF($BF229,"=10")+COUNTIF($BG229,"=10")</f>
        <v>10</v>
      </c>
      <c r="DY229" s="40">
        <f>COUNTIF($BH229,"=12")+COUNTIF($BI229,"=23")+COUNTIF($BJ229,"=23")+COUNTIF($BK229,"=15")+COUNTIF($BL229,"=10")+COUNTIF($BM229,"=12")+COUNTIF($BN229,"=12")+COUNTIF($BO229,"=16")+COUNTIF($BP229,"=8")+COUNTIF($BQ229,"=12")+COUNTIF($BR229,"=22")+COUNTIF($BS229,"=20")+COUNTIF($BT229,"=13")</f>
        <v>13</v>
      </c>
      <c r="DZ229" s="40">
        <f>COUNTIF($BU229,"=12")+COUNTIF($BV229,"=11")+COUNTIF($BW229,"=13")+COUNTIF($BX229,"=10")+COUNTIF($BY229,"=11")+COUNTIF($BZ229,"=12")+COUNTIF($CA229,"=12")</f>
        <v>6</v>
      </c>
      <c r="EA229" s="2" t="s">
        <v>0</v>
      </c>
      <c r="EB229" s="20" t="s">
        <v>482</v>
      </c>
    </row>
    <row r="230" spans="1:133" s="51" customFormat="1" x14ac:dyDescent="0.25">
      <c r="A230" s="72">
        <v>141898</v>
      </c>
      <c r="B230" s="55" t="s">
        <v>82</v>
      </c>
      <c r="C230" s="72" t="s">
        <v>166</v>
      </c>
      <c r="D230" s="112" t="s">
        <v>31</v>
      </c>
      <c r="E230" s="72" t="s">
        <v>6</v>
      </c>
      <c r="F230" s="55" t="s">
        <v>82</v>
      </c>
      <c r="G230" s="98">
        <v>43739</v>
      </c>
      <c r="H230" s="72" t="s">
        <v>0</v>
      </c>
      <c r="I230" s="20" t="s">
        <v>286</v>
      </c>
      <c r="J230" s="20" t="s">
        <v>284</v>
      </c>
      <c r="K230" s="123">
        <f>+COUNTIF($N230,"&lt;=21")+COUNTIF($AA230,"&lt;=9")+COUNTIF($AJ230,"&lt;=16")+COUNTIF($AN230,"&gt;=22")+COUNTIF($AP230,"&gt;=17")+COUNTIF($AQ230,"&lt;=14")+COUNTIF($AR230,"&gt;=19")+COUNTIF($BK230,"&lt;=15")+COUNTIF($BO230,"&gt;=16")+COUNTIF($BX230,"&lt;=10")</f>
        <v>5</v>
      </c>
      <c r="L230" s="124">
        <f>65-(+DU230+DV230+DW230+DX230+DY230+DZ230)</f>
        <v>9</v>
      </c>
      <c r="M230" s="113">
        <v>13</v>
      </c>
      <c r="N230" s="113">
        <v>23</v>
      </c>
      <c r="O230" s="113">
        <v>14</v>
      </c>
      <c r="P230" s="113">
        <v>10</v>
      </c>
      <c r="Q230" s="114">
        <v>11</v>
      </c>
      <c r="R230" s="114">
        <v>14</v>
      </c>
      <c r="S230" s="113">
        <v>12</v>
      </c>
      <c r="T230" s="113">
        <v>12</v>
      </c>
      <c r="U230" s="113">
        <v>12</v>
      </c>
      <c r="V230" s="113">
        <v>13</v>
      </c>
      <c r="W230" s="113">
        <v>13</v>
      </c>
      <c r="X230" s="113">
        <v>16</v>
      </c>
      <c r="Y230" s="113">
        <v>19</v>
      </c>
      <c r="Z230" s="114">
        <v>9</v>
      </c>
      <c r="AA230" s="114">
        <v>10</v>
      </c>
      <c r="AB230" s="113">
        <v>11</v>
      </c>
      <c r="AC230" s="113">
        <v>11</v>
      </c>
      <c r="AD230" s="113">
        <v>25</v>
      </c>
      <c r="AE230" s="113">
        <v>15</v>
      </c>
      <c r="AF230" s="113">
        <v>19</v>
      </c>
      <c r="AG230" s="113">
        <v>28</v>
      </c>
      <c r="AH230" s="114">
        <v>15</v>
      </c>
      <c r="AI230" s="114">
        <v>15</v>
      </c>
      <c r="AJ230" s="121">
        <v>16</v>
      </c>
      <c r="AK230" s="114">
        <v>18</v>
      </c>
      <c r="AL230" s="113">
        <v>11</v>
      </c>
      <c r="AM230" s="113">
        <v>11</v>
      </c>
      <c r="AN230" s="114">
        <v>19</v>
      </c>
      <c r="AO230" s="114">
        <v>23</v>
      </c>
      <c r="AP230" s="113">
        <v>16</v>
      </c>
      <c r="AQ230" s="113">
        <v>14</v>
      </c>
      <c r="AR230" s="113">
        <v>18</v>
      </c>
      <c r="AS230" s="113">
        <v>17</v>
      </c>
      <c r="AT230" s="114">
        <v>37</v>
      </c>
      <c r="AU230" s="114">
        <v>37</v>
      </c>
      <c r="AV230" s="113">
        <v>12</v>
      </c>
      <c r="AW230" s="113">
        <v>12</v>
      </c>
      <c r="AX230" s="113">
        <v>11</v>
      </c>
      <c r="AY230" s="113">
        <v>9</v>
      </c>
      <c r="AZ230" s="114">
        <v>15</v>
      </c>
      <c r="BA230" s="114">
        <v>16</v>
      </c>
      <c r="BB230" s="113">
        <v>8</v>
      </c>
      <c r="BC230" s="113">
        <v>10</v>
      </c>
      <c r="BD230" s="113">
        <v>10</v>
      </c>
      <c r="BE230" s="113">
        <v>8</v>
      </c>
      <c r="BF230" s="113">
        <v>10</v>
      </c>
      <c r="BG230" s="113">
        <v>10</v>
      </c>
      <c r="BH230" s="113">
        <v>12</v>
      </c>
      <c r="BI230" s="114">
        <v>23</v>
      </c>
      <c r="BJ230" s="114">
        <v>23</v>
      </c>
      <c r="BK230" s="113">
        <v>15</v>
      </c>
      <c r="BL230" s="113">
        <v>10</v>
      </c>
      <c r="BM230" s="113">
        <v>12</v>
      </c>
      <c r="BN230" s="113">
        <v>12</v>
      </c>
      <c r="BO230" s="113">
        <v>16</v>
      </c>
      <c r="BP230" s="113">
        <v>8</v>
      </c>
      <c r="BQ230" s="113">
        <v>12</v>
      </c>
      <c r="BR230" s="113">
        <v>22</v>
      </c>
      <c r="BS230" s="113">
        <v>20</v>
      </c>
      <c r="BT230" s="113">
        <v>13</v>
      </c>
      <c r="BU230" s="113">
        <v>12</v>
      </c>
      <c r="BV230" s="113">
        <v>11</v>
      </c>
      <c r="BW230" s="113">
        <v>13</v>
      </c>
      <c r="BX230" s="113">
        <v>10</v>
      </c>
      <c r="BY230" s="113">
        <v>11</v>
      </c>
      <c r="BZ230" s="113">
        <v>12</v>
      </c>
      <c r="CA230" s="113">
        <v>12</v>
      </c>
      <c r="CB230" s="71" t="s">
        <v>0</v>
      </c>
      <c r="CC230" s="71" t="s">
        <v>0</v>
      </c>
      <c r="CD230" s="71" t="s">
        <v>0</v>
      </c>
      <c r="CE230" s="71" t="s">
        <v>0</v>
      </c>
      <c r="CF230" s="71" t="s">
        <v>0</v>
      </c>
      <c r="CG230" s="71" t="s">
        <v>0</v>
      </c>
      <c r="CH230" s="71" t="s">
        <v>0</v>
      </c>
      <c r="CI230" s="71" t="s">
        <v>0</v>
      </c>
      <c r="CJ230" s="71" t="s">
        <v>0</v>
      </c>
      <c r="CK230" s="71" t="s">
        <v>0</v>
      </c>
      <c r="CL230" s="71" t="s">
        <v>0</v>
      </c>
      <c r="CM230" s="71" t="s">
        <v>0</v>
      </c>
      <c r="CN230" s="71" t="s">
        <v>0</v>
      </c>
      <c r="CO230" s="71" t="s">
        <v>0</v>
      </c>
      <c r="CP230" s="71" t="s">
        <v>0</v>
      </c>
      <c r="CQ230" s="71" t="s">
        <v>0</v>
      </c>
      <c r="CR230" s="71" t="s">
        <v>0</v>
      </c>
      <c r="CS230" s="71" t="s">
        <v>0</v>
      </c>
      <c r="CT230" s="71" t="s">
        <v>0</v>
      </c>
      <c r="CU230" s="71" t="s">
        <v>0</v>
      </c>
      <c r="CV230" s="71" t="s">
        <v>0</v>
      </c>
      <c r="CW230" s="71" t="s">
        <v>0</v>
      </c>
      <c r="CX230" s="71" t="s">
        <v>0</v>
      </c>
      <c r="CY230" s="71" t="s">
        <v>0</v>
      </c>
      <c r="CZ230" s="71" t="s">
        <v>0</v>
      </c>
      <c r="DA230" s="71" t="s">
        <v>0</v>
      </c>
      <c r="DB230" s="71" t="s">
        <v>0</v>
      </c>
      <c r="DC230" s="71" t="s">
        <v>0</v>
      </c>
      <c r="DD230" s="71" t="s">
        <v>0</v>
      </c>
      <c r="DE230" s="71" t="s">
        <v>0</v>
      </c>
      <c r="DF230" s="71" t="s">
        <v>0</v>
      </c>
      <c r="DG230" s="71" t="s">
        <v>0</v>
      </c>
      <c r="DH230" s="71" t="s">
        <v>0</v>
      </c>
      <c r="DI230" s="71" t="s">
        <v>0</v>
      </c>
      <c r="DJ230" s="71" t="s">
        <v>0</v>
      </c>
      <c r="DK230" s="71" t="s">
        <v>0</v>
      </c>
      <c r="DL230" s="71" t="s">
        <v>0</v>
      </c>
      <c r="DM230" s="71" t="s">
        <v>0</v>
      </c>
      <c r="DN230" s="71" t="s">
        <v>0</v>
      </c>
      <c r="DO230" s="71" t="s">
        <v>0</v>
      </c>
      <c r="DP230" s="71" t="s">
        <v>0</v>
      </c>
      <c r="DQ230" s="71" t="s">
        <v>0</v>
      </c>
      <c r="DR230" s="71" t="s">
        <v>0</v>
      </c>
      <c r="DS230" s="71" t="s">
        <v>0</v>
      </c>
      <c r="DT230" s="143">
        <f>(2.71828^(-492.8857+59.0795*K230+7.224*L230))/(1+(2.71828^(-492.8857+59.0795*K230+7.224*L230)))</f>
        <v>2.9382803681732456E-58</v>
      </c>
      <c r="DU230" s="40">
        <f>COUNTIF($M230,"=13")+COUNTIF($N230,"=21")+COUNTIF($O230,"=14")+COUNTIF($P230,"=11")+COUNTIF($Q230,"=11")+COUNTIF($R230,"=14")+COUNTIF($S230,"=12")+COUNTIF($T230,"=12")+COUNTIF($U230,"=12")+COUNTIF($V230,"=13")+COUNTIF($W230,"=13")+COUNTIF($X230,"=16")</f>
        <v>10</v>
      </c>
      <c r="DV230" s="40">
        <f>COUNTIF($Y230,"=17")+COUNTIF($Z230,"=9")+COUNTIF($AA230,"=9")+COUNTIF($AB230,"=11")+COUNTIF($AC230,"=11")+COUNTIF($AD230,"=25")+COUNTIF($AE230,"=15")+COUNTIF($AF230,"=19")+COUNTIF($AG230,"=30")+COUNTIF($AH230,"=15")+COUNTIF($AI230,"=15")+COUNTIF($AJ230,"=16")+COUNTIF($AK230,"=17")</f>
        <v>9</v>
      </c>
      <c r="DW230" s="40">
        <f>COUNTIF($AL230,"=11")+COUNTIF($AM230,"=11")+COUNTIF($AN230,"=22")+COUNTIF($AO230,"=23")+COUNTIF($AP230,"=17")+COUNTIF($AQ230,"=14")+COUNTIF($AR230,"=19")+COUNTIF($AS230,"=17")+COUNTIF($AV230,"=12")+COUNTIF($AW230,"=12")</f>
        <v>7</v>
      </c>
      <c r="DX230" s="40">
        <f>COUNTIF($AX230,"=11")+COUNTIF($AY230,"=9")+COUNTIF($AZ230,"=15")+COUNTIF($BA230,"=16")+COUNTIF($BB230,"=8")+COUNTIF($BC230,"=10")+COUNTIF($BD230,"=10")+COUNTIF($BE230,"=8")+COUNTIF($BF230,"=10")+COUNTIF($BG230,"=10")</f>
        <v>10</v>
      </c>
      <c r="DY230" s="40">
        <f>COUNTIF($BH230,"=12")+COUNTIF($BI230,"=23")+COUNTIF($BJ230,"=23")+COUNTIF($BK230,"=15")+COUNTIF($BL230,"=10")+COUNTIF($BM230,"=12")+COUNTIF($BN230,"=12")+COUNTIF($BO230,"=16")+COUNTIF($BP230,"=8")+COUNTIF($BQ230,"=12")+COUNTIF($BR230,"=22")+COUNTIF($BS230,"=20")+COUNTIF($BT230,"=13")</f>
        <v>13</v>
      </c>
      <c r="DZ230" s="40">
        <f>COUNTIF($BU230,"=12")+COUNTIF($BV230,"=11")+COUNTIF($BW230,"=13")+COUNTIF($BX230,"=10")+COUNTIF($BY230,"=11")+COUNTIF($BZ230,"=12")+COUNTIF($CA230,"=12")</f>
        <v>7</v>
      </c>
      <c r="EA230" s="72" t="s">
        <v>82</v>
      </c>
      <c r="EB230" s="72" t="s">
        <v>483</v>
      </c>
    </row>
    <row r="231" spans="1:133" s="51" customFormat="1" x14ac:dyDescent="0.25">
      <c r="A231" s="72">
        <v>198015</v>
      </c>
      <c r="B231" s="2" t="s">
        <v>70</v>
      </c>
      <c r="C231" s="72" t="s">
        <v>166</v>
      </c>
      <c r="D231" s="112" t="s">
        <v>31</v>
      </c>
      <c r="E231" s="72" t="s">
        <v>12</v>
      </c>
      <c r="F231" s="72" t="s">
        <v>43</v>
      </c>
      <c r="G231" s="98">
        <v>43739</v>
      </c>
      <c r="H231" s="72" t="s">
        <v>0</v>
      </c>
      <c r="I231" s="20" t="s">
        <v>286</v>
      </c>
      <c r="J231" s="20" t="s">
        <v>284</v>
      </c>
      <c r="K231" s="123">
        <f>+COUNTIF($N231,"&lt;=21")+COUNTIF($AA231,"&lt;=9")+COUNTIF($AJ231,"&lt;=16")+COUNTIF($AN231,"&gt;=22")+COUNTIF($AP231,"&gt;=17")+COUNTIF($AQ231,"&lt;=14")+COUNTIF($AR231,"&gt;=19")+COUNTIF($BK231,"&lt;=15")+COUNTIF($BO231,"&gt;=16")+COUNTIF($BX231,"&lt;=10")</f>
        <v>5</v>
      </c>
      <c r="L231" s="124">
        <f>65-(+DU231+DV231+DW231+DX231+DY231+DZ231)</f>
        <v>9</v>
      </c>
      <c r="M231" s="113">
        <v>13</v>
      </c>
      <c r="N231" s="113">
        <v>24</v>
      </c>
      <c r="O231" s="113">
        <v>14</v>
      </c>
      <c r="P231" s="113">
        <v>10</v>
      </c>
      <c r="Q231" s="114">
        <v>12</v>
      </c>
      <c r="R231" s="114">
        <v>14</v>
      </c>
      <c r="S231" s="113">
        <v>12</v>
      </c>
      <c r="T231" s="113">
        <v>12</v>
      </c>
      <c r="U231" s="113">
        <v>12</v>
      </c>
      <c r="V231" s="113">
        <v>13</v>
      </c>
      <c r="W231" s="113">
        <v>13</v>
      </c>
      <c r="X231" s="113">
        <v>16</v>
      </c>
      <c r="Y231" s="113">
        <v>18</v>
      </c>
      <c r="Z231" s="114">
        <v>9</v>
      </c>
      <c r="AA231" s="114">
        <v>10</v>
      </c>
      <c r="AB231" s="113">
        <v>11</v>
      </c>
      <c r="AC231" s="113">
        <v>11</v>
      </c>
      <c r="AD231" s="113">
        <v>26</v>
      </c>
      <c r="AE231" s="113">
        <v>15</v>
      </c>
      <c r="AF231" s="113">
        <v>19</v>
      </c>
      <c r="AG231" s="113">
        <v>30</v>
      </c>
      <c r="AH231" s="114">
        <v>15</v>
      </c>
      <c r="AI231" s="114">
        <v>15</v>
      </c>
      <c r="AJ231" s="114">
        <v>16</v>
      </c>
      <c r="AK231" s="114">
        <v>17</v>
      </c>
      <c r="AL231" s="113">
        <v>11</v>
      </c>
      <c r="AM231" s="113">
        <v>11</v>
      </c>
      <c r="AN231" s="114">
        <v>19</v>
      </c>
      <c r="AO231" s="114">
        <v>23</v>
      </c>
      <c r="AP231" s="113">
        <v>16</v>
      </c>
      <c r="AQ231" s="113">
        <v>14</v>
      </c>
      <c r="AR231" s="113">
        <v>18</v>
      </c>
      <c r="AS231" s="113">
        <v>17</v>
      </c>
      <c r="AT231" s="114">
        <v>38</v>
      </c>
      <c r="AU231" s="114">
        <v>39</v>
      </c>
      <c r="AV231" s="113">
        <v>12</v>
      </c>
      <c r="AW231" s="113">
        <v>12</v>
      </c>
      <c r="AX231" s="113">
        <v>11</v>
      </c>
      <c r="AY231" s="113">
        <v>9</v>
      </c>
      <c r="AZ231" s="114">
        <v>15</v>
      </c>
      <c r="BA231" s="114">
        <v>16</v>
      </c>
      <c r="BB231" s="113">
        <v>8</v>
      </c>
      <c r="BC231" s="113">
        <v>10</v>
      </c>
      <c r="BD231" s="113">
        <v>10</v>
      </c>
      <c r="BE231" s="113">
        <v>8</v>
      </c>
      <c r="BF231" s="113">
        <v>10</v>
      </c>
      <c r="BG231" s="113">
        <v>10</v>
      </c>
      <c r="BH231" s="113">
        <v>12</v>
      </c>
      <c r="BI231" s="114">
        <v>23</v>
      </c>
      <c r="BJ231" s="114">
        <v>23</v>
      </c>
      <c r="BK231" s="113">
        <v>15</v>
      </c>
      <c r="BL231" s="113">
        <v>10</v>
      </c>
      <c r="BM231" s="113">
        <v>12</v>
      </c>
      <c r="BN231" s="113">
        <v>12</v>
      </c>
      <c r="BO231" s="113">
        <v>16</v>
      </c>
      <c r="BP231" s="113">
        <v>8</v>
      </c>
      <c r="BQ231" s="113">
        <v>12</v>
      </c>
      <c r="BR231" s="113">
        <v>22</v>
      </c>
      <c r="BS231" s="113">
        <v>20</v>
      </c>
      <c r="BT231" s="113">
        <v>13</v>
      </c>
      <c r="BU231" s="113">
        <v>12</v>
      </c>
      <c r="BV231" s="113">
        <v>11</v>
      </c>
      <c r="BW231" s="113">
        <v>13</v>
      </c>
      <c r="BX231" s="113">
        <v>10</v>
      </c>
      <c r="BY231" s="113">
        <v>11</v>
      </c>
      <c r="BZ231" s="113">
        <v>12</v>
      </c>
      <c r="CA231" s="113">
        <v>12</v>
      </c>
      <c r="CB231" s="71" t="s">
        <v>0</v>
      </c>
      <c r="CC231" s="71" t="s">
        <v>0</v>
      </c>
      <c r="CD231" s="71" t="s">
        <v>0</v>
      </c>
      <c r="CE231" s="71" t="s">
        <v>0</v>
      </c>
      <c r="CF231" s="71" t="s">
        <v>0</v>
      </c>
      <c r="CG231" s="71" t="s">
        <v>0</v>
      </c>
      <c r="CH231" s="71" t="s">
        <v>0</v>
      </c>
      <c r="CI231" s="71" t="s">
        <v>0</v>
      </c>
      <c r="CJ231" s="71" t="s">
        <v>0</v>
      </c>
      <c r="CK231" s="71" t="s">
        <v>0</v>
      </c>
      <c r="CL231" s="71" t="s">
        <v>0</v>
      </c>
      <c r="CM231" s="71" t="s">
        <v>0</v>
      </c>
      <c r="CN231" s="71" t="s">
        <v>0</v>
      </c>
      <c r="CO231" s="71" t="s">
        <v>0</v>
      </c>
      <c r="CP231" s="71" t="s">
        <v>0</v>
      </c>
      <c r="CQ231" s="71" t="s">
        <v>0</v>
      </c>
      <c r="CR231" s="71" t="s">
        <v>0</v>
      </c>
      <c r="CS231" s="71" t="s">
        <v>0</v>
      </c>
      <c r="CT231" s="71" t="s">
        <v>0</v>
      </c>
      <c r="CU231" s="71" t="s">
        <v>0</v>
      </c>
      <c r="CV231" s="71" t="s">
        <v>0</v>
      </c>
      <c r="CW231" s="71" t="s">
        <v>0</v>
      </c>
      <c r="CX231" s="71" t="s">
        <v>0</v>
      </c>
      <c r="CY231" s="71" t="s">
        <v>0</v>
      </c>
      <c r="CZ231" s="71" t="s">
        <v>0</v>
      </c>
      <c r="DA231" s="71" t="s">
        <v>0</v>
      </c>
      <c r="DB231" s="71" t="s">
        <v>0</v>
      </c>
      <c r="DC231" s="71" t="s">
        <v>0</v>
      </c>
      <c r="DD231" s="71" t="s">
        <v>0</v>
      </c>
      <c r="DE231" s="71" t="s">
        <v>0</v>
      </c>
      <c r="DF231" s="71" t="s">
        <v>0</v>
      </c>
      <c r="DG231" s="71" t="s">
        <v>0</v>
      </c>
      <c r="DH231" s="71" t="s">
        <v>0</v>
      </c>
      <c r="DI231" s="71" t="s">
        <v>0</v>
      </c>
      <c r="DJ231" s="71" t="s">
        <v>0</v>
      </c>
      <c r="DK231" s="71" t="s">
        <v>0</v>
      </c>
      <c r="DL231" s="71" t="s">
        <v>0</v>
      </c>
      <c r="DM231" s="71" t="s">
        <v>0</v>
      </c>
      <c r="DN231" s="71" t="s">
        <v>0</v>
      </c>
      <c r="DO231" s="71" t="s">
        <v>0</v>
      </c>
      <c r="DP231" s="71" t="s">
        <v>0</v>
      </c>
      <c r="DQ231" s="71" t="s">
        <v>0</v>
      </c>
      <c r="DR231" s="71" t="s">
        <v>0</v>
      </c>
      <c r="DS231" s="71" t="s">
        <v>0</v>
      </c>
      <c r="DT231" s="143">
        <f>(2.71828^(-492.8857+59.0795*K231+7.224*L231))/(1+(2.71828^(-492.8857+59.0795*K231+7.224*L231)))</f>
        <v>2.9382803681732456E-58</v>
      </c>
      <c r="DU231" s="40">
        <f>COUNTIF($M231,"=13")+COUNTIF($N231,"=21")+COUNTIF($O231,"=14")+COUNTIF($P231,"=11")+COUNTIF($Q231,"=11")+COUNTIF($R231,"=14")+COUNTIF($S231,"=12")+COUNTIF($T231,"=12")+COUNTIF($U231,"=12")+COUNTIF($V231,"=13")+COUNTIF($W231,"=13")+COUNTIF($X231,"=16")</f>
        <v>9</v>
      </c>
      <c r="DV231" s="40">
        <f>COUNTIF($Y231,"=17")+COUNTIF($Z231,"=9")+COUNTIF($AA231,"=9")+COUNTIF($AB231,"=11")+COUNTIF($AC231,"=11")+COUNTIF($AD231,"=25")+COUNTIF($AE231,"=15")+COUNTIF($AF231,"=19")+COUNTIF($AG231,"=30")+COUNTIF($AH231,"=15")+COUNTIF($AI231,"=15")+COUNTIF($AJ231,"=16")+COUNTIF($AK231,"=17")</f>
        <v>10</v>
      </c>
      <c r="DW231" s="40">
        <f>COUNTIF($AL231,"=11")+COUNTIF($AM231,"=11")+COUNTIF($AN231,"=22")+COUNTIF($AO231,"=23")+COUNTIF($AP231,"=17")+COUNTIF($AQ231,"=14")+COUNTIF($AR231,"=19")+COUNTIF($AS231,"=17")+COUNTIF($AV231,"=12")+COUNTIF($AW231,"=12")</f>
        <v>7</v>
      </c>
      <c r="DX231" s="40">
        <f>COUNTIF($AX231,"=11")+COUNTIF($AY231,"=9")+COUNTIF($AZ231,"=15")+COUNTIF($BA231,"=16")+COUNTIF($BB231,"=8")+COUNTIF($BC231,"=10")+COUNTIF($BD231,"=10")+COUNTIF($BE231,"=8")+COUNTIF($BF231,"=10")+COUNTIF($BG231,"=10")</f>
        <v>10</v>
      </c>
      <c r="DY231" s="40">
        <f>COUNTIF($BH231,"=12")+COUNTIF($BI231,"=23")+COUNTIF($BJ231,"=23")+COUNTIF($BK231,"=15")+COUNTIF($BL231,"=10")+COUNTIF($BM231,"=12")+COUNTIF($BN231,"=12")+COUNTIF($BO231,"=16")+COUNTIF($BP231,"=8")+COUNTIF($BQ231,"=12")+COUNTIF($BR231,"=22")+COUNTIF($BS231,"=20")+COUNTIF($BT231,"=13")</f>
        <v>13</v>
      </c>
      <c r="DZ231" s="40">
        <f>COUNTIF($BU231,"=12")+COUNTIF($BV231,"=11")+COUNTIF($BW231,"=13")+COUNTIF($BX231,"=10")+COUNTIF($BY231,"=11")+COUNTIF($BZ231,"=12")+COUNTIF($CA231,"=12")</f>
        <v>7</v>
      </c>
      <c r="EA231" s="72" t="s">
        <v>70</v>
      </c>
      <c r="EB231" s="72" t="s">
        <v>484</v>
      </c>
    </row>
    <row r="232" spans="1:133" s="51" customFormat="1" x14ac:dyDescent="0.25">
      <c r="A232" s="72">
        <v>211792</v>
      </c>
      <c r="B232" s="72" t="s">
        <v>729</v>
      </c>
      <c r="C232" s="72" t="s">
        <v>166</v>
      </c>
      <c r="D232" s="112" t="s">
        <v>31</v>
      </c>
      <c r="E232" s="72" t="s">
        <v>45</v>
      </c>
      <c r="F232" s="72" t="s">
        <v>485</v>
      </c>
      <c r="G232" s="98">
        <v>43739</v>
      </c>
      <c r="H232" s="72" t="s">
        <v>0</v>
      </c>
      <c r="I232" s="20" t="s">
        <v>286</v>
      </c>
      <c r="J232" s="20" t="s">
        <v>284</v>
      </c>
      <c r="K232" s="123">
        <f>+COUNTIF($N232,"&lt;=21")+COUNTIF($AA232,"&lt;=9")+COUNTIF($AJ232,"&lt;=16")+COUNTIF($AN232,"&gt;=22")+COUNTIF($AP232,"&gt;=17")+COUNTIF($AQ232,"&lt;=14")+COUNTIF($AR232,"&gt;=19")+COUNTIF($BK232,"&lt;=15")+COUNTIF($BO232,"&gt;=16")+COUNTIF($BX232,"&lt;=10")</f>
        <v>5</v>
      </c>
      <c r="L232" s="124">
        <f>65-(+DU232+DV232+DW232+DX232+DY232+DZ232)</f>
        <v>10</v>
      </c>
      <c r="M232" s="113">
        <v>13</v>
      </c>
      <c r="N232" s="113">
        <v>24</v>
      </c>
      <c r="O232" s="113">
        <v>14</v>
      </c>
      <c r="P232" s="113">
        <v>11</v>
      </c>
      <c r="Q232" s="114">
        <v>11</v>
      </c>
      <c r="R232" s="114">
        <v>14</v>
      </c>
      <c r="S232" s="113">
        <v>12</v>
      </c>
      <c r="T232" s="113">
        <v>12</v>
      </c>
      <c r="U232" s="113">
        <v>15</v>
      </c>
      <c r="V232" s="113">
        <v>13</v>
      </c>
      <c r="W232" s="113">
        <v>13</v>
      </c>
      <c r="X232" s="113">
        <v>17</v>
      </c>
      <c r="Y232" s="113">
        <v>17</v>
      </c>
      <c r="Z232" s="114">
        <v>9</v>
      </c>
      <c r="AA232" s="114">
        <v>10</v>
      </c>
      <c r="AB232" s="113">
        <v>11</v>
      </c>
      <c r="AC232" s="113">
        <v>11</v>
      </c>
      <c r="AD232" s="113">
        <v>25</v>
      </c>
      <c r="AE232" s="113">
        <v>15</v>
      </c>
      <c r="AF232" s="113">
        <v>19</v>
      </c>
      <c r="AG232" s="113">
        <v>29</v>
      </c>
      <c r="AH232" s="114">
        <v>15</v>
      </c>
      <c r="AI232" s="114">
        <v>15</v>
      </c>
      <c r="AJ232" s="121">
        <v>16</v>
      </c>
      <c r="AK232" s="114">
        <v>17</v>
      </c>
      <c r="AL232" s="113">
        <v>11</v>
      </c>
      <c r="AM232" s="113">
        <v>11</v>
      </c>
      <c r="AN232" s="114">
        <v>19</v>
      </c>
      <c r="AO232" s="114">
        <v>23</v>
      </c>
      <c r="AP232" s="113">
        <v>16</v>
      </c>
      <c r="AQ232" s="113">
        <v>14</v>
      </c>
      <c r="AR232" s="113">
        <v>17</v>
      </c>
      <c r="AS232" s="113">
        <v>17</v>
      </c>
      <c r="AT232" s="114">
        <v>37</v>
      </c>
      <c r="AU232" s="114">
        <v>39</v>
      </c>
      <c r="AV232" s="113">
        <v>12</v>
      </c>
      <c r="AW232" s="113">
        <v>12</v>
      </c>
      <c r="AX232" s="113">
        <v>11</v>
      </c>
      <c r="AY232" s="113">
        <v>9</v>
      </c>
      <c r="AZ232" s="114">
        <v>15</v>
      </c>
      <c r="BA232" s="114">
        <v>16</v>
      </c>
      <c r="BB232" s="113">
        <v>8</v>
      </c>
      <c r="BC232" s="113">
        <v>10</v>
      </c>
      <c r="BD232" s="113">
        <v>10</v>
      </c>
      <c r="BE232" s="113">
        <v>8</v>
      </c>
      <c r="BF232" s="113">
        <v>10</v>
      </c>
      <c r="BG232" s="113">
        <v>10</v>
      </c>
      <c r="BH232" s="113">
        <v>12</v>
      </c>
      <c r="BI232" s="114">
        <v>23</v>
      </c>
      <c r="BJ232" s="114">
        <v>23</v>
      </c>
      <c r="BK232" s="113">
        <v>15</v>
      </c>
      <c r="BL232" s="113">
        <v>10</v>
      </c>
      <c r="BM232" s="113">
        <v>12</v>
      </c>
      <c r="BN232" s="113">
        <v>12</v>
      </c>
      <c r="BO232" s="113">
        <v>18</v>
      </c>
      <c r="BP232" s="113">
        <v>8</v>
      </c>
      <c r="BQ232" s="113">
        <v>12</v>
      </c>
      <c r="BR232" s="113">
        <v>22</v>
      </c>
      <c r="BS232" s="113">
        <v>20</v>
      </c>
      <c r="BT232" s="113">
        <v>13</v>
      </c>
      <c r="BU232" s="113">
        <v>11</v>
      </c>
      <c r="BV232" s="113">
        <v>11</v>
      </c>
      <c r="BW232" s="113">
        <v>13</v>
      </c>
      <c r="BX232" s="113">
        <v>10</v>
      </c>
      <c r="BY232" s="113">
        <v>11</v>
      </c>
      <c r="BZ232" s="113">
        <v>12</v>
      </c>
      <c r="CA232" s="113">
        <v>12</v>
      </c>
      <c r="CB232" s="71" t="s">
        <v>0</v>
      </c>
      <c r="CC232" s="71" t="s">
        <v>0</v>
      </c>
      <c r="CD232" s="71" t="s">
        <v>0</v>
      </c>
      <c r="CE232" s="71" t="s">
        <v>0</v>
      </c>
      <c r="CF232" s="71" t="s">
        <v>0</v>
      </c>
      <c r="CG232" s="71" t="s">
        <v>0</v>
      </c>
      <c r="CH232" s="71" t="s">
        <v>0</v>
      </c>
      <c r="CI232" s="71" t="s">
        <v>0</v>
      </c>
      <c r="CJ232" s="71" t="s">
        <v>0</v>
      </c>
      <c r="CK232" s="71" t="s">
        <v>0</v>
      </c>
      <c r="CL232" s="71" t="s">
        <v>0</v>
      </c>
      <c r="CM232" s="71" t="s">
        <v>0</v>
      </c>
      <c r="CN232" s="71" t="s">
        <v>0</v>
      </c>
      <c r="CO232" s="71" t="s">
        <v>0</v>
      </c>
      <c r="CP232" s="71" t="s">
        <v>0</v>
      </c>
      <c r="CQ232" s="71" t="s">
        <v>0</v>
      </c>
      <c r="CR232" s="71" t="s">
        <v>0</v>
      </c>
      <c r="CS232" s="71" t="s">
        <v>0</v>
      </c>
      <c r="CT232" s="71" t="s">
        <v>0</v>
      </c>
      <c r="CU232" s="71" t="s">
        <v>0</v>
      </c>
      <c r="CV232" s="71" t="s">
        <v>0</v>
      </c>
      <c r="CW232" s="71" t="s">
        <v>0</v>
      </c>
      <c r="CX232" s="71" t="s">
        <v>0</v>
      </c>
      <c r="CY232" s="71" t="s">
        <v>0</v>
      </c>
      <c r="CZ232" s="71" t="s">
        <v>0</v>
      </c>
      <c r="DA232" s="71" t="s">
        <v>0</v>
      </c>
      <c r="DB232" s="71" t="s">
        <v>0</v>
      </c>
      <c r="DC232" s="71" t="s">
        <v>0</v>
      </c>
      <c r="DD232" s="71" t="s">
        <v>0</v>
      </c>
      <c r="DE232" s="71" t="s">
        <v>0</v>
      </c>
      <c r="DF232" s="71" t="s">
        <v>0</v>
      </c>
      <c r="DG232" s="71" t="s">
        <v>0</v>
      </c>
      <c r="DH232" s="71" t="s">
        <v>0</v>
      </c>
      <c r="DI232" s="71" t="s">
        <v>0</v>
      </c>
      <c r="DJ232" s="71" t="s">
        <v>0</v>
      </c>
      <c r="DK232" s="71" t="s">
        <v>0</v>
      </c>
      <c r="DL232" s="71" t="s">
        <v>0</v>
      </c>
      <c r="DM232" s="71" t="s">
        <v>0</v>
      </c>
      <c r="DN232" s="71" t="s">
        <v>0</v>
      </c>
      <c r="DO232" s="71" t="s">
        <v>0</v>
      </c>
      <c r="DP232" s="71" t="s">
        <v>0</v>
      </c>
      <c r="DQ232" s="71" t="s">
        <v>0</v>
      </c>
      <c r="DR232" s="71" t="s">
        <v>0</v>
      </c>
      <c r="DS232" s="71" t="s">
        <v>0</v>
      </c>
      <c r="DT232" s="143">
        <f>(2.71828^(-492.8857+59.0795*K232+7.224*L232))/(1+(2.71828^(-492.8857+59.0795*K232+7.224*L232)))</f>
        <v>4.0312010675847422E-55</v>
      </c>
      <c r="DU232" s="40">
        <f>COUNTIF($M232,"=13")+COUNTIF($N232,"=21")+COUNTIF($O232,"=14")+COUNTIF($P232,"=11")+COUNTIF($Q232,"=11")+COUNTIF($R232,"=14")+COUNTIF($S232,"=12")+COUNTIF($T232,"=12")+COUNTIF($U232,"=12")+COUNTIF($V232,"=13")+COUNTIF($W232,"=13")+COUNTIF($X232,"=16")</f>
        <v>9</v>
      </c>
      <c r="DV232" s="40">
        <f>COUNTIF($Y232,"=17")+COUNTIF($Z232,"=9")+COUNTIF($AA232,"=9")+COUNTIF($AB232,"=11")+COUNTIF($AC232,"=11")+COUNTIF($AD232,"=25")+COUNTIF($AE232,"=15")+COUNTIF($AF232,"=19")+COUNTIF($AG232,"=30")+COUNTIF($AH232,"=15")+COUNTIF($AI232,"=15")+COUNTIF($AJ232,"=16")+COUNTIF($AK232,"=17")</f>
        <v>11</v>
      </c>
      <c r="DW232" s="40">
        <f>COUNTIF($AL232,"=11")+COUNTIF($AM232,"=11")+COUNTIF($AN232,"=22")+COUNTIF($AO232,"=23")+COUNTIF($AP232,"=17")+COUNTIF($AQ232,"=14")+COUNTIF($AR232,"=19")+COUNTIF($AS232,"=17")+COUNTIF($AV232,"=12")+COUNTIF($AW232,"=12")</f>
        <v>7</v>
      </c>
      <c r="DX232" s="40">
        <f>COUNTIF($AX232,"=11")+COUNTIF($AY232,"=9")+COUNTIF($AZ232,"=15")+COUNTIF($BA232,"=16")+COUNTIF($BB232,"=8")+COUNTIF($BC232,"=10")+COUNTIF($BD232,"=10")+COUNTIF($BE232,"=8")+COUNTIF($BF232,"=10")+COUNTIF($BG232,"=10")</f>
        <v>10</v>
      </c>
      <c r="DY232" s="40">
        <f>COUNTIF($BH232,"=12")+COUNTIF($BI232,"=23")+COUNTIF($BJ232,"=23")+COUNTIF($BK232,"=15")+COUNTIF($BL232,"=10")+COUNTIF($BM232,"=12")+COUNTIF($BN232,"=12")+COUNTIF($BO232,"=16")+COUNTIF($BP232,"=8")+COUNTIF($BQ232,"=12")+COUNTIF($BR232,"=22")+COUNTIF($BS232,"=20")+COUNTIF($BT232,"=13")</f>
        <v>12</v>
      </c>
      <c r="DZ232" s="40">
        <f>COUNTIF($BU232,"=12")+COUNTIF($BV232,"=11")+COUNTIF($BW232,"=13")+COUNTIF($BX232,"=10")+COUNTIF($BY232,"=11")+COUNTIF($BZ232,"=12")+COUNTIF($CA232,"=12")</f>
        <v>6</v>
      </c>
      <c r="EA232" s="72" t="s">
        <v>485</v>
      </c>
      <c r="EB232" s="72" t="s">
        <v>486</v>
      </c>
    </row>
    <row r="233" spans="1:133" s="51" customFormat="1" x14ac:dyDescent="0.25">
      <c r="A233" s="20">
        <v>328811</v>
      </c>
      <c r="B233" s="52" t="s">
        <v>95</v>
      </c>
      <c r="C233" s="20" t="s">
        <v>166</v>
      </c>
      <c r="D233" s="112" t="s">
        <v>31</v>
      </c>
      <c r="E233" s="20" t="s">
        <v>12</v>
      </c>
      <c r="F233" s="2" t="s">
        <v>165</v>
      </c>
      <c r="G233" s="98">
        <v>43739</v>
      </c>
      <c r="H233" s="72" t="s">
        <v>0</v>
      </c>
      <c r="I233" s="2" t="s">
        <v>285</v>
      </c>
      <c r="J233" s="20" t="s">
        <v>284</v>
      </c>
      <c r="K233" s="123">
        <f>+COUNTIF($N233,"&lt;=21")+COUNTIF($AA233,"&lt;=9")+COUNTIF($AJ233,"&lt;=16")+COUNTIF($AN233,"&gt;=22")+COUNTIF($AP233,"&gt;=17")+COUNTIF($AQ233,"&lt;=14")+COUNTIF($AR233,"&gt;=19")+COUNTIF($BK233,"&lt;=15")+COUNTIF($BO233,"&gt;=16")+COUNTIF($BX233,"&lt;=10")</f>
        <v>5</v>
      </c>
      <c r="L233" s="124">
        <f>65-(+DU233+DV233+DW233+DX233+DY233+DZ233)</f>
        <v>10</v>
      </c>
      <c r="M233" s="113">
        <v>13</v>
      </c>
      <c r="N233" s="113">
        <v>25</v>
      </c>
      <c r="O233" s="113">
        <v>14</v>
      </c>
      <c r="P233" s="113">
        <v>11</v>
      </c>
      <c r="Q233" s="114">
        <v>11</v>
      </c>
      <c r="R233" s="114">
        <v>13</v>
      </c>
      <c r="S233" s="113">
        <v>12</v>
      </c>
      <c r="T233" s="113">
        <v>12</v>
      </c>
      <c r="U233" s="113">
        <v>12</v>
      </c>
      <c r="V233" s="113">
        <v>13</v>
      </c>
      <c r="W233" s="113">
        <v>14</v>
      </c>
      <c r="X233" s="113">
        <v>16</v>
      </c>
      <c r="Y233" s="113">
        <v>17</v>
      </c>
      <c r="Z233" s="114">
        <v>9</v>
      </c>
      <c r="AA233" s="114">
        <v>10</v>
      </c>
      <c r="AB233" s="113">
        <v>11</v>
      </c>
      <c r="AC233" s="113">
        <v>11</v>
      </c>
      <c r="AD233" s="113">
        <v>25</v>
      </c>
      <c r="AE233" s="113">
        <v>15</v>
      </c>
      <c r="AF233" s="113">
        <v>18</v>
      </c>
      <c r="AG233" s="113">
        <v>30</v>
      </c>
      <c r="AH233" s="114">
        <v>15</v>
      </c>
      <c r="AI233" s="114">
        <v>15</v>
      </c>
      <c r="AJ233" s="114">
        <v>16</v>
      </c>
      <c r="AK233" s="114">
        <v>17</v>
      </c>
      <c r="AL233" s="113">
        <v>10</v>
      </c>
      <c r="AM233" s="113">
        <v>11</v>
      </c>
      <c r="AN233" s="114">
        <v>18</v>
      </c>
      <c r="AO233" s="114">
        <v>23</v>
      </c>
      <c r="AP233" s="113">
        <v>17</v>
      </c>
      <c r="AQ233" s="113">
        <v>15</v>
      </c>
      <c r="AR233" s="113">
        <v>19</v>
      </c>
      <c r="AS233" s="113">
        <v>17</v>
      </c>
      <c r="AT233" s="114">
        <v>37</v>
      </c>
      <c r="AU233" s="114">
        <v>39</v>
      </c>
      <c r="AV233" s="113">
        <v>12</v>
      </c>
      <c r="AW233" s="113">
        <v>12</v>
      </c>
      <c r="AX233" s="113">
        <v>11</v>
      </c>
      <c r="AY233" s="113">
        <v>9</v>
      </c>
      <c r="AZ233" s="114">
        <v>15</v>
      </c>
      <c r="BA233" s="114">
        <v>16</v>
      </c>
      <c r="BB233" s="113">
        <v>8</v>
      </c>
      <c r="BC233" s="113">
        <v>10</v>
      </c>
      <c r="BD233" s="113">
        <v>10</v>
      </c>
      <c r="BE233" s="113">
        <v>8</v>
      </c>
      <c r="BF233" s="113">
        <v>10</v>
      </c>
      <c r="BG233" s="113">
        <v>10</v>
      </c>
      <c r="BH233" s="113">
        <v>12</v>
      </c>
      <c r="BI233" s="114">
        <v>21</v>
      </c>
      <c r="BJ233" s="114">
        <v>23</v>
      </c>
      <c r="BK233" s="113">
        <v>16</v>
      </c>
      <c r="BL233" s="113">
        <v>10</v>
      </c>
      <c r="BM233" s="113">
        <v>12</v>
      </c>
      <c r="BN233" s="113">
        <v>12</v>
      </c>
      <c r="BO233" s="113">
        <v>16</v>
      </c>
      <c r="BP233" s="113">
        <v>8</v>
      </c>
      <c r="BQ233" s="113">
        <v>12</v>
      </c>
      <c r="BR233" s="113">
        <v>22</v>
      </c>
      <c r="BS233" s="113">
        <v>20</v>
      </c>
      <c r="BT233" s="113">
        <v>13</v>
      </c>
      <c r="BU233" s="113">
        <v>12</v>
      </c>
      <c r="BV233" s="113">
        <v>11</v>
      </c>
      <c r="BW233" s="113">
        <v>13</v>
      </c>
      <c r="BX233" s="113">
        <v>10</v>
      </c>
      <c r="BY233" s="113">
        <v>11</v>
      </c>
      <c r="BZ233" s="113">
        <v>12</v>
      </c>
      <c r="CA233" s="113">
        <v>12</v>
      </c>
      <c r="CB233" s="71">
        <v>35</v>
      </c>
      <c r="CC233" s="71">
        <v>15</v>
      </c>
      <c r="CD233" s="71">
        <v>9</v>
      </c>
      <c r="CE233" s="71">
        <v>16</v>
      </c>
      <c r="CF233" s="71">
        <v>12</v>
      </c>
      <c r="CG233" s="71">
        <v>24</v>
      </c>
      <c r="CH233" s="71">
        <v>26</v>
      </c>
      <c r="CI233" s="71">
        <v>19</v>
      </c>
      <c r="CJ233" s="71">
        <v>12</v>
      </c>
      <c r="CK233" s="71">
        <v>11</v>
      </c>
      <c r="CL233" s="71">
        <v>12</v>
      </c>
      <c r="CM233" s="71">
        <v>12</v>
      </c>
      <c r="CN233" s="71">
        <v>11</v>
      </c>
      <c r="CO233" s="71">
        <v>9</v>
      </c>
      <c r="CP233" s="71">
        <v>13</v>
      </c>
      <c r="CQ233" s="71">
        <v>12</v>
      </c>
      <c r="CR233" s="71">
        <v>10</v>
      </c>
      <c r="CS233" s="71">
        <v>11</v>
      </c>
      <c r="CT233" s="71">
        <v>11</v>
      </c>
      <c r="CU233" s="71">
        <v>30</v>
      </c>
      <c r="CV233" s="71">
        <v>12</v>
      </c>
      <c r="CW233" s="71">
        <v>13</v>
      </c>
      <c r="CX233" s="71">
        <v>24</v>
      </c>
      <c r="CY233" s="71">
        <v>13</v>
      </c>
      <c r="CZ233" s="71">
        <v>10</v>
      </c>
      <c r="DA233" s="71">
        <v>10</v>
      </c>
      <c r="DB233" s="71">
        <v>22</v>
      </c>
      <c r="DC233" s="71">
        <v>15</v>
      </c>
      <c r="DD233" s="71">
        <v>19</v>
      </c>
      <c r="DE233" s="71">
        <v>13</v>
      </c>
      <c r="DF233" s="71">
        <v>24</v>
      </c>
      <c r="DG233" s="71">
        <v>16</v>
      </c>
      <c r="DH233" s="71">
        <v>13</v>
      </c>
      <c r="DI233" s="71">
        <v>15</v>
      </c>
      <c r="DJ233" s="71">
        <v>24</v>
      </c>
      <c r="DK233" s="71">
        <v>12</v>
      </c>
      <c r="DL233" s="71">
        <v>23</v>
      </c>
      <c r="DM233" s="71">
        <v>18</v>
      </c>
      <c r="DN233" s="71">
        <v>10</v>
      </c>
      <c r="DO233" s="71">
        <v>14</v>
      </c>
      <c r="DP233" s="71">
        <v>17</v>
      </c>
      <c r="DQ233" s="71">
        <v>9</v>
      </c>
      <c r="DR233" s="71">
        <v>12</v>
      </c>
      <c r="DS233" s="71">
        <v>11</v>
      </c>
      <c r="DT233" s="143">
        <f>(2.71828^(-492.8857+59.0795*K233+7.224*L233))/(1+(2.71828^(-492.8857+59.0795*K233+7.224*L233)))</f>
        <v>4.0312010675847422E-55</v>
      </c>
      <c r="DU233" s="40">
        <f>COUNTIF($M233,"=13")+COUNTIF($N233,"=21")+COUNTIF($O233,"=14")+COUNTIF($P233,"=11")+COUNTIF($Q233,"=11")+COUNTIF($R233,"=14")+COUNTIF($S233,"=12")+COUNTIF($T233,"=12")+COUNTIF($U233,"=12")+COUNTIF($V233,"=13")+COUNTIF($W233,"=13")+COUNTIF($X233,"=16")</f>
        <v>9</v>
      </c>
      <c r="DV233" s="40">
        <f>COUNTIF($Y233,"=17")+COUNTIF($Z233,"=9")+COUNTIF($AA233,"=9")+COUNTIF($AB233,"=11")+COUNTIF($AC233,"=11")+COUNTIF($AD233,"=25")+COUNTIF($AE233,"=15")+COUNTIF($AF233,"=19")+COUNTIF($AG233,"=30")+COUNTIF($AH233,"=15")+COUNTIF($AI233,"=15")+COUNTIF($AJ233,"=16")+COUNTIF($AK233,"=17")</f>
        <v>11</v>
      </c>
      <c r="DW233" s="40">
        <f>COUNTIF($AL233,"=11")+COUNTIF($AM233,"=11")+COUNTIF($AN233,"=22")+COUNTIF($AO233,"=23")+COUNTIF($AP233,"=17")+COUNTIF($AQ233,"=14")+COUNTIF($AR233,"=19")+COUNTIF($AS233,"=17")+COUNTIF($AV233,"=12")+COUNTIF($AW233,"=12")</f>
        <v>7</v>
      </c>
      <c r="DX233" s="40">
        <f>COUNTIF($AX233,"=11")+COUNTIF($AY233,"=9")+COUNTIF($AZ233,"=15")+COUNTIF($BA233,"=16")+COUNTIF($BB233,"=8")+COUNTIF($BC233,"=10")+COUNTIF($BD233,"=10")+COUNTIF($BE233,"=8")+COUNTIF($BF233,"=10")+COUNTIF($BG233,"=10")</f>
        <v>10</v>
      </c>
      <c r="DY233" s="40">
        <f>COUNTIF($BH233,"=12")+COUNTIF($BI233,"=23")+COUNTIF($BJ233,"=23")+COUNTIF($BK233,"=15")+COUNTIF($BL233,"=10")+COUNTIF($BM233,"=12")+COUNTIF($BN233,"=12")+COUNTIF($BO233,"=16")+COUNTIF($BP233,"=8")+COUNTIF($BQ233,"=12")+COUNTIF($BR233,"=22")+COUNTIF($BS233,"=20")+COUNTIF($BT233,"=13")</f>
        <v>11</v>
      </c>
      <c r="DZ233" s="40">
        <f>COUNTIF($BU233,"=12")+COUNTIF($BV233,"=11")+COUNTIF($BW233,"=13")+COUNTIF($BX233,"=10")+COUNTIF($BY233,"=11")+COUNTIF($BZ233,"=12")+COUNTIF($CA233,"=12")</f>
        <v>7</v>
      </c>
      <c r="EA233" s="2" t="s">
        <v>95</v>
      </c>
      <c r="EB233" s="20" t="s">
        <v>487</v>
      </c>
    </row>
    <row r="234" spans="1:133" s="51" customFormat="1" x14ac:dyDescent="0.25">
      <c r="A234" s="20" t="s">
        <v>278</v>
      </c>
      <c r="B234" s="55" t="s">
        <v>27</v>
      </c>
      <c r="C234" s="20" t="s">
        <v>166</v>
      </c>
      <c r="D234" s="112" t="s">
        <v>31</v>
      </c>
      <c r="E234" s="20" t="s">
        <v>6</v>
      </c>
      <c r="F234" s="20" t="s">
        <v>27</v>
      </c>
      <c r="G234" s="98">
        <v>43739</v>
      </c>
      <c r="H234" s="72" t="s">
        <v>0</v>
      </c>
      <c r="I234" s="20" t="s">
        <v>286</v>
      </c>
      <c r="J234" s="20" t="s">
        <v>284</v>
      </c>
      <c r="K234" s="123">
        <f>+COUNTIF($N234,"&lt;=21")+COUNTIF($AA234,"&lt;=9")+COUNTIF($AJ234,"&lt;=16")+COUNTIF($AN234,"&gt;=22")+COUNTIF($AP234,"&gt;=17")+COUNTIF($AQ234,"&lt;=14")+COUNTIF($AR234,"&gt;=19")+COUNTIF($BK234,"&lt;=15")+COUNTIF($BO234,"&gt;=16")+COUNTIF($BX234,"&lt;=10")</f>
        <v>5</v>
      </c>
      <c r="L234" s="124">
        <f>65-(+DU234+DV234+DW234+DX234+DY234+DZ234)</f>
        <v>10</v>
      </c>
      <c r="M234" s="113">
        <v>13</v>
      </c>
      <c r="N234" s="113">
        <v>24</v>
      </c>
      <c r="O234" s="113">
        <v>14</v>
      </c>
      <c r="P234" s="113">
        <v>11</v>
      </c>
      <c r="Q234" s="114">
        <v>11</v>
      </c>
      <c r="R234" s="114">
        <v>14</v>
      </c>
      <c r="S234" s="113">
        <v>12</v>
      </c>
      <c r="T234" s="113">
        <v>12</v>
      </c>
      <c r="U234" s="113">
        <v>12</v>
      </c>
      <c r="V234" s="113">
        <v>13</v>
      </c>
      <c r="W234" s="113">
        <v>13</v>
      </c>
      <c r="X234" s="113">
        <v>16</v>
      </c>
      <c r="Y234" s="113">
        <v>17</v>
      </c>
      <c r="Z234" s="114">
        <v>9</v>
      </c>
      <c r="AA234" s="114">
        <v>10</v>
      </c>
      <c r="AB234" s="113">
        <v>11</v>
      </c>
      <c r="AC234" s="113">
        <v>11</v>
      </c>
      <c r="AD234" s="113">
        <v>25</v>
      </c>
      <c r="AE234" s="113">
        <v>15</v>
      </c>
      <c r="AF234" s="113">
        <v>19</v>
      </c>
      <c r="AG234" s="113">
        <v>29</v>
      </c>
      <c r="AH234" s="114">
        <v>10</v>
      </c>
      <c r="AI234" s="114">
        <v>15</v>
      </c>
      <c r="AJ234" s="114">
        <v>16</v>
      </c>
      <c r="AK234" s="114">
        <v>17</v>
      </c>
      <c r="AL234" s="113">
        <v>12</v>
      </c>
      <c r="AM234" s="113">
        <v>11</v>
      </c>
      <c r="AN234" s="114">
        <v>19</v>
      </c>
      <c r="AO234" s="114">
        <v>23</v>
      </c>
      <c r="AP234" s="113">
        <v>16</v>
      </c>
      <c r="AQ234" s="113">
        <v>13</v>
      </c>
      <c r="AR234" s="113">
        <v>19</v>
      </c>
      <c r="AS234" s="113">
        <v>17</v>
      </c>
      <c r="AT234" s="114">
        <v>37</v>
      </c>
      <c r="AU234" s="114">
        <v>38</v>
      </c>
      <c r="AV234" s="113">
        <v>12</v>
      </c>
      <c r="AW234" s="113">
        <v>12</v>
      </c>
      <c r="AX234" s="113">
        <v>11</v>
      </c>
      <c r="AY234" s="113">
        <v>9</v>
      </c>
      <c r="AZ234" s="114">
        <v>15</v>
      </c>
      <c r="BA234" s="114">
        <v>16</v>
      </c>
      <c r="BB234" s="113">
        <v>8</v>
      </c>
      <c r="BC234" s="113">
        <v>10</v>
      </c>
      <c r="BD234" s="113">
        <v>10</v>
      </c>
      <c r="BE234" s="113">
        <v>8</v>
      </c>
      <c r="BF234" s="113">
        <v>10</v>
      </c>
      <c r="BG234" s="113">
        <v>9</v>
      </c>
      <c r="BH234" s="113">
        <v>12</v>
      </c>
      <c r="BI234" s="114">
        <v>23</v>
      </c>
      <c r="BJ234" s="114">
        <v>23</v>
      </c>
      <c r="BK234" s="113">
        <v>17</v>
      </c>
      <c r="BL234" s="113">
        <v>10</v>
      </c>
      <c r="BM234" s="113">
        <v>12</v>
      </c>
      <c r="BN234" s="113">
        <v>12</v>
      </c>
      <c r="BO234" s="113">
        <v>16</v>
      </c>
      <c r="BP234" s="113">
        <v>8</v>
      </c>
      <c r="BQ234" s="113">
        <v>12</v>
      </c>
      <c r="BR234" s="113">
        <v>22</v>
      </c>
      <c r="BS234" s="113">
        <v>20</v>
      </c>
      <c r="BT234" s="113">
        <v>13</v>
      </c>
      <c r="BU234" s="113">
        <v>12</v>
      </c>
      <c r="BV234" s="113">
        <v>11</v>
      </c>
      <c r="BW234" s="113">
        <v>13</v>
      </c>
      <c r="BX234" s="113">
        <v>10</v>
      </c>
      <c r="BY234" s="113">
        <v>11</v>
      </c>
      <c r="BZ234" s="113">
        <v>12</v>
      </c>
      <c r="CA234" s="113">
        <v>12</v>
      </c>
      <c r="CB234" s="71" t="s">
        <v>0</v>
      </c>
      <c r="CC234" s="71" t="s">
        <v>0</v>
      </c>
      <c r="CD234" s="71" t="s">
        <v>0</v>
      </c>
      <c r="CE234" s="71" t="s">
        <v>0</v>
      </c>
      <c r="CF234" s="71" t="s">
        <v>0</v>
      </c>
      <c r="CG234" s="71" t="s">
        <v>0</v>
      </c>
      <c r="CH234" s="71" t="s">
        <v>0</v>
      </c>
      <c r="CI234" s="71" t="s">
        <v>0</v>
      </c>
      <c r="CJ234" s="71" t="s">
        <v>0</v>
      </c>
      <c r="CK234" s="71" t="s">
        <v>0</v>
      </c>
      <c r="CL234" s="71" t="s">
        <v>0</v>
      </c>
      <c r="CM234" s="71" t="s">
        <v>0</v>
      </c>
      <c r="CN234" s="71" t="s">
        <v>0</v>
      </c>
      <c r="CO234" s="71" t="s">
        <v>0</v>
      </c>
      <c r="CP234" s="71" t="s">
        <v>0</v>
      </c>
      <c r="CQ234" s="71" t="s">
        <v>0</v>
      </c>
      <c r="CR234" s="71" t="s">
        <v>0</v>
      </c>
      <c r="CS234" s="71" t="s">
        <v>0</v>
      </c>
      <c r="CT234" s="71" t="s">
        <v>0</v>
      </c>
      <c r="CU234" s="71" t="s">
        <v>0</v>
      </c>
      <c r="CV234" s="71" t="s">
        <v>0</v>
      </c>
      <c r="CW234" s="71" t="s">
        <v>0</v>
      </c>
      <c r="CX234" s="71" t="s">
        <v>0</v>
      </c>
      <c r="CY234" s="71" t="s">
        <v>0</v>
      </c>
      <c r="CZ234" s="71" t="s">
        <v>0</v>
      </c>
      <c r="DA234" s="71" t="s">
        <v>0</v>
      </c>
      <c r="DB234" s="71" t="s">
        <v>0</v>
      </c>
      <c r="DC234" s="71" t="s">
        <v>0</v>
      </c>
      <c r="DD234" s="71" t="s">
        <v>0</v>
      </c>
      <c r="DE234" s="71" t="s">
        <v>0</v>
      </c>
      <c r="DF234" s="71" t="s">
        <v>0</v>
      </c>
      <c r="DG234" s="71" t="s">
        <v>0</v>
      </c>
      <c r="DH234" s="71" t="s">
        <v>0</v>
      </c>
      <c r="DI234" s="71" t="s">
        <v>0</v>
      </c>
      <c r="DJ234" s="71" t="s">
        <v>0</v>
      </c>
      <c r="DK234" s="71" t="s">
        <v>0</v>
      </c>
      <c r="DL234" s="71" t="s">
        <v>0</v>
      </c>
      <c r="DM234" s="71" t="s">
        <v>0</v>
      </c>
      <c r="DN234" s="71" t="s">
        <v>0</v>
      </c>
      <c r="DO234" s="71" t="s">
        <v>0</v>
      </c>
      <c r="DP234" s="71" t="s">
        <v>0</v>
      </c>
      <c r="DQ234" s="71" t="s">
        <v>0</v>
      </c>
      <c r="DR234" s="71" t="s">
        <v>0</v>
      </c>
      <c r="DS234" s="71" t="s">
        <v>0</v>
      </c>
      <c r="DT234" s="143">
        <f>(2.71828^(-492.8857+59.0795*K234+7.224*L234))/(1+(2.71828^(-492.8857+59.0795*K234+7.224*L234)))</f>
        <v>4.0312010675847422E-55</v>
      </c>
      <c r="DU234" s="40">
        <f>COUNTIF($M234,"=13")+COUNTIF($N234,"=21")+COUNTIF($O234,"=14")+COUNTIF($P234,"=11")+COUNTIF($Q234,"=11")+COUNTIF($R234,"=14")+COUNTIF($S234,"=12")+COUNTIF($T234,"=12")+COUNTIF($U234,"=12")+COUNTIF($V234,"=13")+COUNTIF($W234,"=13")+COUNTIF($X234,"=16")</f>
        <v>11</v>
      </c>
      <c r="DV234" s="40">
        <f>COUNTIF($Y234,"=17")+COUNTIF($Z234,"=9")+COUNTIF($AA234,"=9")+COUNTIF($AB234,"=11")+COUNTIF($AC234,"=11")+COUNTIF($AD234,"=25")+COUNTIF($AE234,"=15")+COUNTIF($AF234,"=19")+COUNTIF($AG234,"=30")+COUNTIF($AH234,"=15")+COUNTIF($AI234,"=15")+COUNTIF($AJ234,"=16")+COUNTIF($AK234,"=17")</f>
        <v>10</v>
      </c>
      <c r="DW234" s="40">
        <f>COUNTIF($AL234,"=11")+COUNTIF($AM234,"=11")+COUNTIF($AN234,"=22")+COUNTIF($AO234,"=23")+COUNTIF($AP234,"=17")+COUNTIF($AQ234,"=14")+COUNTIF($AR234,"=19")+COUNTIF($AS234,"=17")+COUNTIF($AV234,"=12")+COUNTIF($AW234,"=12")</f>
        <v>6</v>
      </c>
      <c r="DX234" s="40">
        <f>COUNTIF($AX234,"=11")+COUNTIF($AY234,"=9")+COUNTIF($AZ234,"=15")+COUNTIF($BA234,"=16")+COUNTIF($BB234,"=8")+COUNTIF($BC234,"=10")+COUNTIF($BD234,"=10")+COUNTIF($BE234,"=8")+COUNTIF($BF234,"=10")+COUNTIF($BG234,"=10")</f>
        <v>9</v>
      </c>
      <c r="DY234" s="40">
        <f>COUNTIF($BH234,"=12")+COUNTIF($BI234,"=23")+COUNTIF($BJ234,"=23")+COUNTIF($BK234,"=15")+COUNTIF($BL234,"=10")+COUNTIF($BM234,"=12")+COUNTIF($BN234,"=12")+COUNTIF($BO234,"=16")+COUNTIF($BP234,"=8")+COUNTIF($BQ234,"=12")+COUNTIF($BR234,"=22")+COUNTIF($BS234,"=20")+COUNTIF($BT234,"=13")</f>
        <v>12</v>
      </c>
      <c r="DZ234" s="40">
        <f>COUNTIF($BU234,"=12")+COUNTIF($BV234,"=11")+COUNTIF($BW234,"=13")+COUNTIF($BX234,"=10")+COUNTIF($BY234,"=11")+COUNTIF($BZ234,"=12")+COUNTIF($CA234,"=12")</f>
        <v>7</v>
      </c>
      <c r="EA234" s="2" t="s">
        <v>27</v>
      </c>
      <c r="EB234" s="20" t="s">
        <v>0</v>
      </c>
    </row>
    <row r="235" spans="1:133" s="51" customFormat="1" x14ac:dyDescent="0.25">
      <c r="A235" s="20">
        <v>21183</v>
      </c>
      <c r="B235" s="7" t="s">
        <v>114</v>
      </c>
      <c r="C235" s="52" t="s">
        <v>166</v>
      </c>
      <c r="D235" s="112" t="s">
        <v>31</v>
      </c>
      <c r="E235" s="7" t="s">
        <v>111</v>
      </c>
      <c r="F235" s="7" t="s">
        <v>114</v>
      </c>
      <c r="G235" s="98">
        <v>43739</v>
      </c>
      <c r="H235" s="72" t="s">
        <v>0</v>
      </c>
      <c r="I235" s="20" t="s">
        <v>286</v>
      </c>
      <c r="J235" s="2" t="s">
        <v>284</v>
      </c>
      <c r="K235" s="123">
        <f>+COUNTIF($N235,"&lt;=21")+COUNTIF($AA235,"&lt;=9")+COUNTIF($AJ235,"&lt;=16")+COUNTIF($AN235,"&gt;=22")+COUNTIF($AP235,"&gt;=17")+COUNTIF($AQ235,"&lt;=14")+COUNTIF($AR235,"&gt;=19")+COUNTIF($BK235,"&lt;=15")+COUNTIF($BO235,"&gt;=16")+COUNTIF($BX235,"&lt;=10")</f>
        <v>5</v>
      </c>
      <c r="L235" s="124">
        <f>65-(+DU235+DV235+DW235+DX235+DY235+DZ235)</f>
        <v>11</v>
      </c>
      <c r="M235" s="113">
        <v>13</v>
      </c>
      <c r="N235" s="113">
        <v>25</v>
      </c>
      <c r="O235" s="113">
        <v>14</v>
      </c>
      <c r="P235" s="113">
        <v>11</v>
      </c>
      <c r="Q235" s="114">
        <v>12</v>
      </c>
      <c r="R235" s="114">
        <v>13</v>
      </c>
      <c r="S235" s="113">
        <v>12</v>
      </c>
      <c r="T235" s="113">
        <v>12</v>
      </c>
      <c r="U235" s="113">
        <v>12</v>
      </c>
      <c r="V235" s="113">
        <v>13</v>
      </c>
      <c r="W235" s="113">
        <v>14</v>
      </c>
      <c r="X235" s="113">
        <v>16</v>
      </c>
      <c r="Y235" s="113">
        <v>17</v>
      </c>
      <c r="Z235" s="121">
        <v>9</v>
      </c>
      <c r="AA235" s="121">
        <v>10</v>
      </c>
      <c r="AB235" s="113">
        <v>11</v>
      </c>
      <c r="AC235" s="113">
        <v>11</v>
      </c>
      <c r="AD235" s="113">
        <v>25</v>
      </c>
      <c r="AE235" s="113">
        <v>15</v>
      </c>
      <c r="AF235" s="113">
        <v>18</v>
      </c>
      <c r="AG235" s="113">
        <v>30</v>
      </c>
      <c r="AH235" s="114">
        <v>15</v>
      </c>
      <c r="AI235" s="121">
        <v>16</v>
      </c>
      <c r="AJ235" s="121">
        <v>16</v>
      </c>
      <c r="AK235" s="121">
        <v>17</v>
      </c>
      <c r="AL235" s="113">
        <v>11</v>
      </c>
      <c r="AM235" s="113">
        <v>11</v>
      </c>
      <c r="AN235" s="114">
        <v>19</v>
      </c>
      <c r="AO235" s="114">
        <v>23</v>
      </c>
      <c r="AP235" s="113">
        <v>17</v>
      </c>
      <c r="AQ235" s="113">
        <v>14</v>
      </c>
      <c r="AR235" s="113">
        <v>19</v>
      </c>
      <c r="AS235" s="113">
        <v>17</v>
      </c>
      <c r="AT235" s="114">
        <v>37</v>
      </c>
      <c r="AU235" s="121">
        <v>39</v>
      </c>
      <c r="AV235" s="113">
        <v>12</v>
      </c>
      <c r="AW235" s="113">
        <v>12</v>
      </c>
      <c r="AX235" s="113">
        <v>11</v>
      </c>
      <c r="AY235" s="113">
        <v>9</v>
      </c>
      <c r="AZ235" s="114">
        <v>15</v>
      </c>
      <c r="BA235" s="114">
        <v>16</v>
      </c>
      <c r="BB235" s="113">
        <v>8</v>
      </c>
      <c r="BC235" s="113">
        <v>10</v>
      </c>
      <c r="BD235" s="113">
        <v>10</v>
      </c>
      <c r="BE235" s="113">
        <v>8</v>
      </c>
      <c r="BF235" s="113">
        <v>10</v>
      </c>
      <c r="BG235" s="113">
        <v>10</v>
      </c>
      <c r="BH235" s="113">
        <v>12</v>
      </c>
      <c r="BI235" s="114">
        <v>23</v>
      </c>
      <c r="BJ235" s="114">
        <v>23</v>
      </c>
      <c r="BK235" s="113">
        <v>16</v>
      </c>
      <c r="BL235" s="113">
        <v>10</v>
      </c>
      <c r="BM235" s="113">
        <v>12</v>
      </c>
      <c r="BN235" s="113">
        <v>12</v>
      </c>
      <c r="BO235" s="113">
        <v>16</v>
      </c>
      <c r="BP235" s="113">
        <v>8</v>
      </c>
      <c r="BQ235" s="113">
        <v>12</v>
      </c>
      <c r="BR235" s="113">
        <v>25</v>
      </c>
      <c r="BS235" s="113">
        <v>20</v>
      </c>
      <c r="BT235" s="113">
        <v>13</v>
      </c>
      <c r="BU235" s="113">
        <v>12</v>
      </c>
      <c r="BV235" s="113">
        <v>11</v>
      </c>
      <c r="BW235" s="113">
        <v>13</v>
      </c>
      <c r="BX235" s="113">
        <v>11</v>
      </c>
      <c r="BY235" s="113">
        <v>11</v>
      </c>
      <c r="BZ235" s="113">
        <v>12</v>
      </c>
      <c r="CA235" s="113">
        <v>12</v>
      </c>
      <c r="CB235" s="71" t="s">
        <v>0</v>
      </c>
      <c r="CC235" s="71" t="s">
        <v>0</v>
      </c>
      <c r="CD235" s="71" t="s">
        <v>0</v>
      </c>
      <c r="CE235" s="71" t="s">
        <v>0</v>
      </c>
      <c r="CF235" s="71" t="s">
        <v>0</v>
      </c>
      <c r="CG235" s="71" t="s">
        <v>0</v>
      </c>
      <c r="CH235" s="71" t="s">
        <v>0</v>
      </c>
      <c r="CI235" s="71" t="s">
        <v>0</v>
      </c>
      <c r="CJ235" s="71" t="s">
        <v>0</v>
      </c>
      <c r="CK235" s="71" t="s">
        <v>0</v>
      </c>
      <c r="CL235" s="71" t="s">
        <v>0</v>
      </c>
      <c r="CM235" s="71" t="s">
        <v>0</v>
      </c>
      <c r="CN235" s="71" t="s">
        <v>0</v>
      </c>
      <c r="CO235" s="71" t="s">
        <v>0</v>
      </c>
      <c r="CP235" s="71" t="s">
        <v>0</v>
      </c>
      <c r="CQ235" s="71" t="s">
        <v>0</v>
      </c>
      <c r="CR235" s="71" t="s">
        <v>0</v>
      </c>
      <c r="CS235" s="71" t="s">
        <v>0</v>
      </c>
      <c r="CT235" s="71" t="s">
        <v>0</v>
      </c>
      <c r="CU235" s="71" t="s">
        <v>0</v>
      </c>
      <c r="CV235" s="71" t="s">
        <v>0</v>
      </c>
      <c r="CW235" s="71" t="s">
        <v>0</v>
      </c>
      <c r="CX235" s="71" t="s">
        <v>0</v>
      </c>
      <c r="CY235" s="71" t="s">
        <v>0</v>
      </c>
      <c r="CZ235" s="71" t="s">
        <v>0</v>
      </c>
      <c r="DA235" s="71" t="s">
        <v>0</v>
      </c>
      <c r="DB235" s="71" t="s">
        <v>0</v>
      </c>
      <c r="DC235" s="71" t="s">
        <v>0</v>
      </c>
      <c r="DD235" s="71" t="s">
        <v>0</v>
      </c>
      <c r="DE235" s="71" t="s">
        <v>0</v>
      </c>
      <c r="DF235" s="71" t="s">
        <v>0</v>
      </c>
      <c r="DG235" s="71" t="s">
        <v>0</v>
      </c>
      <c r="DH235" s="71" t="s">
        <v>0</v>
      </c>
      <c r="DI235" s="71" t="s">
        <v>0</v>
      </c>
      <c r="DJ235" s="71" t="s">
        <v>0</v>
      </c>
      <c r="DK235" s="71" t="s">
        <v>0</v>
      </c>
      <c r="DL235" s="71" t="s">
        <v>0</v>
      </c>
      <c r="DM235" s="71" t="s">
        <v>0</v>
      </c>
      <c r="DN235" s="71" t="s">
        <v>0</v>
      </c>
      <c r="DO235" s="71" t="s">
        <v>0</v>
      </c>
      <c r="DP235" s="71" t="s">
        <v>0</v>
      </c>
      <c r="DQ235" s="71" t="s">
        <v>0</v>
      </c>
      <c r="DR235" s="71" t="s">
        <v>0</v>
      </c>
      <c r="DS235" s="71" t="s">
        <v>0</v>
      </c>
      <c r="DT235" s="143">
        <f>(2.71828^(-492.8857+59.0795*K235+7.224*L235))/(1+(2.71828^(-492.8857+59.0795*K235+7.224*L235)))</f>
        <v>5.5306437817571141E-52</v>
      </c>
      <c r="DU235" s="40">
        <f>COUNTIF($M235,"=13")+COUNTIF($N235,"=21")+COUNTIF($O235,"=14")+COUNTIF($P235,"=11")+COUNTIF($Q235,"=11")+COUNTIF($R235,"=14")+COUNTIF($S235,"=12")+COUNTIF($T235,"=12")+COUNTIF($U235,"=12")+COUNTIF($V235,"=13")+COUNTIF($W235,"=13")+COUNTIF($X235,"=16")</f>
        <v>8</v>
      </c>
      <c r="DV235" s="40">
        <f>COUNTIF($Y235,"=17")+COUNTIF($Z235,"=9")+COUNTIF($AA235,"=9")+COUNTIF($AB235,"=11")+COUNTIF($AC235,"=11")+COUNTIF($AD235,"=25")+COUNTIF($AE235,"=15")+COUNTIF($AF235,"=19")+COUNTIF($AG235,"=30")+COUNTIF($AH235,"=15")+COUNTIF($AI235,"=15")+COUNTIF($AJ235,"=16")+COUNTIF($AK235,"=17")</f>
        <v>10</v>
      </c>
      <c r="DW235" s="40">
        <f>COUNTIF($AL235,"=11")+COUNTIF($AM235,"=11")+COUNTIF($AN235,"=22")+COUNTIF($AO235,"=23")+COUNTIF($AP235,"=17")+COUNTIF($AQ235,"=14")+COUNTIF($AR235,"=19")+COUNTIF($AS235,"=17")+COUNTIF($AV235,"=12")+COUNTIF($AW235,"=12")</f>
        <v>9</v>
      </c>
      <c r="DX235" s="40">
        <f>COUNTIF($AX235,"=11")+COUNTIF($AY235,"=9")+COUNTIF($AZ235,"=15")+COUNTIF($BA235,"=16")+COUNTIF($BB235,"=8")+COUNTIF($BC235,"=10")+COUNTIF($BD235,"=10")+COUNTIF($BE235,"=8")+COUNTIF($BF235,"=10")+COUNTIF($BG235,"=10")</f>
        <v>10</v>
      </c>
      <c r="DY235" s="40">
        <f>COUNTIF($BH235,"=12")+COUNTIF($BI235,"=23")+COUNTIF($BJ235,"=23")+COUNTIF($BK235,"=15")+COUNTIF($BL235,"=10")+COUNTIF($BM235,"=12")+COUNTIF($BN235,"=12")+COUNTIF($BO235,"=16")+COUNTIF($BP235,"=8")+COUNTIF($BQ235,"=12")+COUNTIF($BR235,"=22")+COUNTIF($BS235,"=20")+COUNTIF($BT235,"=13")</f>
        <v>11</v>
      </c>
      <c r="DZ235" s="40">
        <f>COUNTIF($BU235,"=12")+COUNTIF($BV235,"=11")+COUNTIF($BW235,"=13")+COUNTIF($BX235,"=10")+COUNTIF($BY235,"=11")+COUNTIF($BZ235,"=12")+COUNTIF($CA235,"=12")</f>
        <v>6</v>
      </c>
      <c r="EA235" s="2" t="s">
        <v>114</v>
      </c>
      <c r="EB235" s="2" t="s">
        <v>490</v>
      </c>
    </row>
    <row r="236" spans="1:133" s="51" customFormat="1" x14ac:dyDescent="0.25">
      <c r="A236" s="133">
        <v>498736</v>
      </c>
      <c r="B236" s="14" t="s">
        <v>72</v>
      </c>
      <c r="C236" s="14" t="s">
        <v>166</v>
      </c>
      <c r="D236" s="112" t="s">
        <v>31</v>
      </c>
      <c r="E236" s="26" t="s">
        <v>111</v>
      </c>
      <c r="F236" s="13" t="s">
        <v>171</v>
      </c>
      <c r="G236" s="46">
        <v>43986</v>
      </c>
      <c r="H236" s="72" t="s">
        <v>0</v>
      </c>
      <c r="I236" s="20" t="s">
        <v>286</v>
      </c>
      <c r="J236" s="20" t="s">
        <v>306</v>
      </c>
      <c r="K236" s="123">
        <f>+COUNTIF($N236,"&lt;=21")+COUNTIF($AA236,"&lt;=9")+COUNTIF($AJ236,"&lt;=16")+COUNTIF($AN236,"&gt;=22")+COUNTIF($AP236,"&gt;=17")+COUNTIF($AQ236,"&lt;=14")+COUNTIF($AR236,"&gt;=19")+COUNTIF($BK236,"&lt;=15")+COUNTIF($BO236,"&gt;=16")+COUNTIF($BX236,"&lt;=10")</f>
        <v>5</v>
      </c>
      <c r="L236" s="124">
        <f>65-(+DU236+DV236+DW236+DX236+DY236+DZ236)</f>
        <v>11</v>
      </c>
      <c r="M236" s="45">
        <v>13</v>
      </c>
      <c r="N236" s="45">
        <v>24</v>
      </c>
      <c r="O236" s="45">
        <v>14</v>
      </c>
      <c r="P236" s="45">
        <v>11</v>
      </c>
      <c r="Q236" s="87">
        <v>11</v>
      </c>
      <c r="R236" s="87">
        <v>14</v>
      </c>
      <c r="S236" s="45">
        <v>12</v>
      </c>
      <c r="T236" s="45">
        <v>12</v>
      </c>
      <c r="U236" s="45">
        <v>12</v>
      </c>
      <c r="V236" s="45">
        <v>13</v>
      </c>
      <c r="W236" s="45">
        <v>13</v>
      </c>
      <c r="X236" s="77">
        <v>16</v>
      </c>
      <c r="Y236" s="45">
        <v>17</v>
      </c>
      <c r="Z236" s="87">
        <v>9</v>
      </c>
      <c r="AA236" s="87">
        <v>10</v>
      </c>
      <c r="AB236" s="45">
        <v>11</v>
      </c>
      <c r="AC236" s="45">
        <v>11</v>
      </c>
      <c r="AD236" s="45">
        <v>25</v>
      </c>
      <c r="AE236" s="45">
        <v>15</v>
      </c>
      <c r="AF236" s="45">
        <v>19</v>
      </c>
      <c r="AG236" s="45">
        <v>30</v>
      </c>
      <c r="AH236" s="42">
        <v>14</v>
      </c>
      <c r="AI236" s="42">
        <v>14</v>
      </c>
      <c r="AJ236" s="59">
        <v>16</v>
      </c>
      <c r="AK236" s="78">
        <v>17</v>
      </c>
      <c r="AL236" s="45">
        <v>11</v>
      </c>
      <c r="AM236" s="45">
        <v>11</v>
      </c>
      <c r="AN236" s="87">
        <v>19</v>
      </c>
      <c r="AO236" s="87">
        <v>23</v>
      </c>
      <c r="AP236" s="45">
        <v>17</v>
      </c>
      <c r="AQ236" s="45">
        <v>15</v>
      </c>
      <c r="AR236" s="45">
        <v>20</v>
      </c>
      <c r="AS236" s="45">
        <v>17</v>
      </c>
      <c r="AT236" s="59">
        <v>38</v>
      </c>
      <c r="AU236" s="87">
        <v>39</v>
      </c>
      <c r="AV236" s="77">
        <v>13</v>
      </c>
      <c r="AW236" s="45">
        <v>12</v>
      </c>
      <c r="AX236" s="45">
        <v>11</v>
      </c>
      <c r="AY236" s="45">
        <v>9</v>
      </c>
      <c r="AZ236" s="87">
        <v>15</v>
      </c>
      <c r="BA236" s="87">
        <v>16</v>
      </c>
      <c r="BB236" s="45">
        <v>8</v>
      </c>
      <c r="BC236" s="45">
        <v>10</v>
      </c>
      <c r="BD236" s="45">
        <v>10</v>
      </c>
      <c r="BE236" s="45">
        <v>8</v>
      </c>
      <c r="BF236" s="45">
        <v>10</v>
      </c>
      <c r="BG236" s="45">
        <v>11</v>
      </c>
      <c r="BH236" s="45">
        <v>12</v>
      </c>
      <c r="BI236" s="87">
        <v>22</v>
      </c>
      <c r="BJ236" s="87">
        <v>23</v>
      </c>
      <c r="BK236" s="45">
        <v>17</v>
      </c>
      <c r="BL236" s="45">
        <v>10</v>
      </c>
      <c r="BM236" s="45">
        <v>12</v>
      </c>
      <c r="BN236" s="45">
        <v>12</v>
      </c>
      <c r="BO236" s="45">
        <v>16</v>
      </c>
      <c r="BP236" s="45">
        <v>8</v>
      </c>
      <c r="BQ236" s="45">
        <v>12</v>
      </c>
      <c r="BR236" s="45">
        <v>22</v>
      </c>
      <c r="BS236" s="45">
        <v>20</v>
      </c>
      <c r="BT236" s="45">
        <v>13</v>
      </c>
      <c r="BU236" s="45">
        <v>12</v>
      </c>
      <c r="BV236" s="45">
        <v>11</v>
      </c>
      <c r="BW236" s="45">
        <v>13</v>
      </c>
      <c r="BX236" s="45">
        <v>10</v>
      </c>
      <c r="BY236" s="45">
        <v>11</v>
      </c>
      <c r="BZ236" s="45">
        <v>12</v>
      </c>
      <c r="CA236" s="45">
        <v>12</v>
      </c>
      <c r="CB236" s="79" t="s">
        <v>0</v>
      </c>
      <c r="CC236" s="79" t="s">
        <v>0</v>
      </c>
      <c r="CD236" s="79" t="s">
        <v>0</v>
      </c>
      <c r="CE236" s="79" t="s">
        <v>0</v>
      </c>
      <c r="CF236" s="79" t="s">
        <v>0</v>
      </c>
      <c r="CG236" s="79" t="s">
        <v>0</v>
      </c>
      <c r="CH236" s="79" t="s">
        <v>0</v>
      </c>
      <c r="CI236" s="79" t="s">
        <v>0</v>
      </c>
      <c r="CJ236" s="79" t="s">
        <v>0</v>
      </c>
      <c r="CK236" s="79" t="s">
        <v>0</v>
      </c>
      <c r="CL236" s="79" t="s">
        <v>0</v>
      </c>
      <c r="CM236" s="79" t="s">
        <v>0</v>
      </c>
      <c r="CN236" s="79" t="s">
        <v>0</v>
      </c>
      <c r="CO236" s="79" t="s">
        <v>0</v>
      </c>
      <c r="CP236" s="79" t="s">
        <v>0</v>
      </c>
      <c r="CQ236" s="79" t="s">
        <v>0</v>
      </c>
      <c r="CR236" s="79" t="s">
        <v>0</v>
      </c>
      <c r="CS236" s="79" t="s">
        <v>0</v>
      </c>
      <c r="CT236" s="79" t="s">
        <v>0</v>
      </c>
      <c r="CU236" s="79" t="s">
        <v>0</v>
      </c>
      <c r="CV236" s="79" t="s">
        <v>0</v>
      </c>
      <c r="CW236" s="79" t="s">
        <v>0</v>
      </c>
      <c r="CX236" s="79" t="s">
        <v>0</v>
      </c>
      <c r="CY236" s="79" t="s">
        <v>0</v>
      </c>
      <c r="CZ236" s="79" t="s">
        <v>0</v>
      </c>
      <c r="DA236" s="79" t="s">
        <v>0</v>
      </c>
      <c r="DB236" s="79" t="s">
        <v>0</v>
      </c>
      <c r="DC236" s="79" t="s">
        <v>0</v>
      </c>
      <c r="DD236" s="79" t="s">
        <v>0</v>
      </c>
      <c r="DE236" s="79" t="s">
        <v>0</v>
      </c>
      <c r="DF236" s="79" t="s">
        <v>0</v>
      </c>
      <c r="DG236" s="79" t="s">
        <v>0</v>
      </c>
      <c r="DH236" s="79" t="s">
        <v>0</v>
      </c>
      <c r="DI236" s="79" t="s">
        <v>0</v>
      </c>
      <c r="DJ236" s="79" t="s">
        <v>0</v>
      </c>
      <c r="DK236" s="79" t="s">
        <v>0</v>
      </c>
      <c r="DL236" s="79" t="s">
        <v>0</v>
      </c>
      <c r="DM236" s="79" t="s">
        <v>0</v>
      </c>
      <c r="DN236" s="79" t="s">
        <v>0</v>
      </c>
      <c r="DO236" s="79" t="s">
        <v>0</v>
      </c>
      <c r="DP236" s="79" t="s">
        <v>0</v>
      </c>
      <c r="DQ236" s="79" t="s">
        <v>0</v>
      </c>
      <c r="DR236" s="79" t="s">
        <v>0</v>
      </c>
      <c r="DS236" s="79" t="s">
        <v>0</v>
      </c>
      <c r="DT236" s="143">
        <f>(2.71828^(-492.8857+59.0795*K236+7.224*L236))/(1+(2.71828^(-492.8857+59.0795*K236+7.224*L236)))</f>
        <v>5.5306437817571141E-52</v>
      </c>
      <c r="DU236" s="40">
        <f>COUNTIF($M236,"=13")+COUNTIF($N236,"=21")+COUNTIF($O236,"=14")+COUNTIF($P236,"=11")+COUNTIF($Q236,"=11")+COUNTIF($R236,"=14")+COUNTIF($S236,"=12")+COUNTIF($T236,"=12")+COUNTIF($U236,"=12")+COUNTIF($V236,"=13")+COUNTIF($W236,"=13")+COUNTIF($X236,"=16")</f>
        <v>11</v>
      </c>
      <c r="DV236" s="40">
        <f>COUNTIF($Y236,"=17")+COUNTIF($Z236,"=9")+COUNTIF($AA236,"=9")+COUNTIF($AB236,"=11")+COUNTIF($AC236,"=11")+COUNTIF($AD236,"=25")+COUNTIF($AE236,"=15")+COUNTIF($AF236,"=19")+COUNTIF($AG236,"=30")+COUNTIF($AH236,"=15")+COUNTIF($AI236,"=15")+COUNTIF($AJ236,"=16")+COUNTIF($AK236,"=17")</f>
        <v>10</v>
      </c>
      <c r="DW236" s="40">
        <f>COUNTIF($AL236,"=11")+COUNTIF($AM236,"=11")+COUNTIF($AN236,"=22")+COUNTIF($AO236,"=23")+COUNTIF($AP236,"=17")+COUNTIF($AQ236,"=14")+COUNTIF($AR236,"=19")+COUNTIF($AS236,"=17")+COUNTIF($AV236,"=12")+COUNTIF($AW236,"=12")</f>
        <v>6</v>
      </c>
      <c r="DX236" s="40">
        <f>COUNTIF($AX236,"=11")+COUNTIF($AY236,"=9")+COUNTIF($AZ236,"=15")+COUNTIF($BA236,"=16")+COUNTIF($BB236,"=8")+COUNTIF($BC236,"=10")+COUNTIF($BD236,"=10")+COUNTIF($BE236,"=8")+COUNTIF($BF236,"=10")+COUNTIF($BG236,"=10")</f>
        <v>9</v>
      </c>
      <c r="DY236" s="40">
        <f>COUNTIF($BH236,"=12")+COUNTIF($BI236,"=23")+COUNTIF($BJ236,"=23")+COUNTIF($BK236,"=15")+COUNTIF($BL236,"=10")+COUNTIF($BM236,"=12")+COUNTIF($BN236,"=12")+COUNTIF($BO236,"=16")+COUNTIF($BP236,"=8")+COUNTIF($BQ236,"=12")+COUNTIF($BR236,"=22")+COUNTIF($BS236,"=20")+COUNTIF($BT236,"=13")</f>
        <v>11</v>
      </c>
      <c r="DZ236" s="40">
        <f>COUNTIF($BU236,"=12")+COUNTIF($BV236,"=11")+COUNTIF($BW236,"=13")+COUNTIF($BX236,"=10")+COUNTIF($BY236,"=11")+COUNTIF($BZ236,"=12")+COUNTIF($CA236,"=12")</f>
        <v>7</v>
      </c>
      <c r="EA236" s="2" t="s">
        <v>0</v>
      </c>
      <c r="EB236" s="13" t="s">
        <v>308</v>
      </c>
    </row>
    <row r="237" spans="1:133" s="51" customFormat="1" x14ac:dyDescent="0.25">
      <c r="A237" s="20">
        <v>33857</v>
      </c>
      <c r="B237" s="2" t="s">
        <v>176</v>
      </c>
      <c r="C237" s="2" t="s">
        <v>166</v>
      </c>
      <c r="D237" s="112" t="s">
        <v>31</v>
      </c>
      <c r="E237" s="2" t="s">
        <v>10</v>
      </c>
      <c r="F237" s="2" t="s">
        <v>176</v>
      </c>
      <c r="G237" s="98">
        <v>43739</v>
      </c>
      <c r="H237" s="72" t="s">
        <v>0</v>
      </c>
      <c r="I237" s="20" t="s">
        <v>286</v>
      </c>
      <c r="J237" s="2" t="s">
        <v>284</v>
      </c>
      <c r="K237" s="123">
        <f>+COUNTIF($N237,"&lt;=21")+COUNTIF($AA237,"&lt;=9")+COUNTIF($AJ237,"&lt;=16")+COUNTIF($AN237,"&gt;=22")+COUNTIF($AP237,"&gt;=17")+COUNTIF($AQ237,"&lt;=14")+COUNTIF($AR237,"&gt;=19")+COUNTIF($BK237,"&lt;=15")+COUNTIF($BO237,"&gt;=16")+COUNTIF($BX237,"&lt;=10")</f>
        <v>5</v>
      </c>
      <c r="L237" s="124">
        <f>65-(+DU237+DV237+DW237+DX237+DY237+DZ237)</f>
        <v>12</v>
      </c>
      <c r="M237" s="54">
        <v>13</v>
      </c>
      <c r="N237" s="54">
        <v>24</v>
      </c>
      <c r="O237" s="54">
        <v>14</v>
      </c>
      <c r="P237" s="54">
        <v>11</v>
      </c>
      <c r="Q237" s="114">
        <v>11</v>
      </c>
      <c r="R237" s="114">
        <v>14</v>
      </c>
      <c r="S237" s="54">
        <v>12</v>
      </c>
      <c r="T237" s="54">
        <v>12</v>
      </c>
      <c r="U237" s="54">
        <v>12</v>
      </c>
      <c r="V237" s="54">
        <v>13</v>
      </c>
      <c r="W237" s="54">
        <v>13</v>
      </c>
      <c r="X237" s="54">
        <v>18</v>
      </c>
      <c r="Y237" s="54">
        <v>16</v>
      </c>
      <c r="Z237" s="121">
        <v>9</v>
      </c>
      <c r="AA237" s="121">
        <v>10</v>
      </c>
      <c r="AB237" s="54">
        <v>11</v>
      </c>
      <c r="AC237" s="54">
        <v>11</v>
      </c>
      <c r="AD237" s="54">
        <v>25</v>
      </c>
      <c r="AE237" s="54">
        <v>15</v>
      </c>
      <c r="AF237" s="54">
        <v>20</v>
      </c>
      <c r="AG237" s="54">
        <v>30</v>
      </c>
      <c r="AH237" s="114">
        <v>15</v>
      </c>
      <c r="AI237" s="121">
        <v>15</v>
      </c>
      <c r="AJ237" s="121">
        <v>16</v>
      </c>
      <c r="AK237" s="121">
        <v>17</v>
      </c>
      <c r="AL237" s="54">
        <v>11</v>
      </c>
      <c r="AM237" s="54">
        <v>11</v>
      </c>
      <c r="AN237" s="114">
        <v>19</v>
      </c>
      <c r="AO237" s="114">
        <v>23</v>
      </c>
      <c r="AP237" s="54">
        <v>16</v>
      </c>
      <c r="AQ237" s="54">
        <v>14</v>
      </c>
      <c r="AR237" s="54">
        <v>19</v>
      </c>
      <c r="AS237" s="54">
        <v>16</v>
      </c>
      <c r="AT237" s="114">
        <v>36</v>
      </c>
      <c r="AU237" s="121">
        <v>37</v>
      </c>
      <c r="AV237" s="54">
        <v>12</v>
      </c>
      <c r="AW237" s="54">
        <v>12</v>
      </c>
      <c r="AX237" s="54">
        <v>11</v>
      </c>
      <c r="AY237" s="54">
        <v>9</v>
      </c>
      <c r="AZ237" s="114">
        <v>15</v>
      </c>
      <c r="BA237" s="114">
        <v>16</v>
      </c>
      <c r="BB237" s="54">
        <v>8</v>
      </c>
      <c r="BC237" s="54">
        <v>12</v>
      </c>
      <c r="BD237" s="54">
        <v>10</v>
      </c>
      <c r="BE237" s="54">
        <v>8</v>
      </c>
      <c r="BF237" s="54">
        <v>10</v>
      </c>
      <c r="BG237" s="54">
        <v>10</v>
      </c>
      <c r="BH237" s="54">
        <v>12</v>
      </c>
      <c r="BI237" s="114">
        <v>23</v>
      </c>
      <c r="BJ237" s="114">
        <v>23</v>
      </c>
      <c r="BK237" s="54">
        <v>16</v>
      </c>
      <c r="BL237" s="54">
        <v>10</v>
      </c>
      <c r="BM237" s="54">
        <v>12</v>
      </c>
      <c r="BN237" s="54">
        <v>12</v>
      </c>
      <c r="BO237" s="54">
        <v>16</v>
      </c>
      <c r="BP237" s="54">
        <v>8</v>
      </c>
      <c r="BQ237" s="54">
        <v>12</v>
      </c>
      <c r="BR237" s="54">
        <v>23</v>
      </c>
      <c r="BS237" s="54">
        <v>20</v>
      </c>
      <c r="BT237" s="54">
        <v>13</v>
      </c>
      <c r="BU237" s="54">
        <v>12</v>
      </c>
      <c r="BV237" s="54">
        <v>11</v>
      </c>
      <c r="BW237" s="54">
        <v>13</v>
      </c>
      <c r="BX237" s="54">
        <v>9</v>
      </c>
      <c r="BY237" s="54">
        <v>11</v>
      </c>
      <c r="BZ237" s="54">
        <v>12</v>
      </c>
      <c r="CA237" s="54">
        <v>12</v>
      </c>
      <c r="CB237" s="71" t="s">
        <v>0</v>
      </c>
      <c r="CC237" s="71" t="s">
        <v>0</v>
      </c>
      <c r="CD237" s="71" t="s">
        <v>0</v>
      </c>
      <c r="CE237" s="71" t="s">
        <v>0</v>
      </c>
      <c r="CF237" s="71" t="s">
        <v>0</v>
      </c>
      <c r="CG237" s="71" t="s">
        <v>0</v>
      </c>
      <c r="CH237" s="71" t="s">
        <v>0</v>
      </c>
      <c r="CI237" s="71" t="s">
        <v>0</v>
      </c>
      <c r="CJ237" s="71" t="s">
        <v>0</v>
      </c>
      <c r="CK237" s="71" t="s">
        <v>0</v>
      </c>
      <c r="CL237" s="71" t="s">
        <v>0</v>
      </c>
      <c r="CM237" s="71" t="s">
        <v>0</v>
      </c>
      <c r="CN237" s="71" t="s">
        <v>0</v>
      </c>
      <c r="CO237" s="71" t="s">
        <v>0</v>
      </c>
      <c r="CP237" s="71" t="s">
        <v>0</v>
      </c>
      <c r="CQ237" s="71" t="s">
        <v>0</v>
      </c>
      <c r="CR237" s="71" t="s">
        <v>0</v>
      </c>
      <c r="CS237" s="71" t="s">
        <v>0</v>
      </c>
      <c r="CT237" s="71" t="s">
        <v>0</v>
      </c>
      <c r="CU237" s="71" t="s">
        <v>0</v>
      </c>
      <c r="CV237" s="71" t="s">
        <v>0</v>
      </c>
      <c r="CW237" s="71" t="s">
        <v>0</v>
      </c>
      <c r="CX237" s="71" t="s">
        <v>0</v>
      </c>
      <c r="CY237" s="71" t="s">
        <v>0</v>
      </c>
      <c r="CZ237" s="71" t="s">
        <v>0</v>
      </c>
      <c r="DA237" s="71" t="s">
        <v>0</v>
      </c>
      <c r="DB237" s="71" t="s">
        <v>0</v>
      </c>
      <c r="DC237" s="71" t="s">
        <v>0</v>
      </c>
      <c r="DD237" s="71" t="s">
        <v>0</v>
      </c>
      <c r="DE237" s="71" t="s">
        <v>0</v>
      </c>
      <c r="DF237" s="71" t="s">
        <v>0</v>
      </c>
      <c r="DG237" s="71" t="s">
        <v>0</v>
      </c>
      <c r="DH237" s="71" t="s">
        <v>0</v>
      </c>
      <c r="DI237" s="71" t="s">
        <v>0</v>
      </c>
      <c r="DJ237" s="71" t="s">
        <v>0</v>
      </c>
      <c r="DK237" s="71" t="s">
        <v>0</v>
      </c>
      <c r="DL237" s="71" t="s">
        <v>0</v>
      </c>
      <c r="DM237" s="71" t="s">
        <v>0</v>
      </c>
      <c r="DN237" s="71" t="s">
        <v>0</v>
      </c>
      <c r="DO237" s="71" t="s">
        <v>0</v>
      </c>
      <c r="DP237" s="71" t="s">
        <v>0</v>
      </c>
      <c r="DQ237" s="71" t="s">
        <v>0</v>
      </c>
      <c r="DR237" s="71" t="s">
        <v>0</v>
      </c>
      <c r="DS237" s="71" t="s">
        <v>0</v>
      </c>
      <c r="DT237" s="143">
        <f>(2.71828^(-492.8857+59.0795*K237+7.224*L237))/(1+(2.71828^(-492.8857+59.0795*K237+7.224*L237)))</f>
        <v>7.5878181534159005E-49</v>
      </c>
      <c r="DU237" s="40">
        <f>COUNTIF($M237,"=13")+COUNTIF($N237,"=21")+COUNTIF($O237,"=14")+COUNTIF($P237,"=11")+COUNTIF($Q237,"=11")+COUNTIF($R237,"=14")+COUNTIF($S237,"=12")+COUNTIF($T237,"=12")+COUNTIF($U237,"=12")+COUNTIF($V237,"=13")+COUNTIF($W237,"=13")+COUNTIF($X237,"=16")</f>
        <v>10</v>
      </c>
      <c r="DV237" s="40">
        <f>COUNTIF($Y237,"=17")+COUNTIF($Z237,"=9")+COUNTIF($AA237,"=9")+COUNTIF($AB237,"=11")+COUNTIF($AC237,"=11")+COUNTIF($AD237,"=25")+COUNTIF($AE237,"=15")+COUNTIF($AF237,"=19")+COUNTIF($AG237,"=30")+COUNTIF($AH237,"=15")+COUNTIF($AI237,"=15")+COUNTIF($AJ237,"=16")+COUNTIF($AK237,"=17")</f>
        <v>10</v>
      </c>
      <c r="DW237" s="40">
        <f>COUNTIF($AL237,"=11")+COUNTIF($AM237,"=11")+COUNTIF($AN237,"=22")+COUNTIF($AO237,"=23")+COUNTIF($AP237,"=17")+COUNTIF($AQ237,"=14")+COUNTIF($AR237,"=19")+COUNTIF($AS237,"=17")+COUNTIF($AV237,"=12")+COUNTIF($AW237,"=12")</f>
        <v>7</v>
      </c>
      <c r="DX237" s="40">
        <f>COUNTIF($AX237,"=11")+COUNTIF($AY237,"=9")+COUNTIF($AZ237,"=15")+COUNTIF($BA237,"=16")+COUNTIF($BB237,"=8")+COUNTIF($BC237,"=10")+COUNTIF($BD237,"=10")+COUNTIF($BE237,"=8")+COUNTIF($BF237,"=10")+COUNTIF($BG237,"=10")</f>
        <v>9</v>
      </c>
      <c r="DY237" s="40">
        <f>COUNTIF($BH237,"=12")+COUNTIF($BI237,"=23")+COUNTIF($BJ237,"=23")+COUNTIF($BK237,"=15")+COUNTIF($BL237,"=10")+COUNTIF($BM237,"=12")+COUNTIF($BN237,"=12")+COUNTIF($BO237,"=16")+COUNTIF($BP237,"=8")+COUNTIF($BQ237,"=12")+COUNTIF($BR237,"=22")+COUNTIF($BS237,"=20")+COUNTIF($BT237,"=13")</f>
        <v>11</v>
      </c>
      <c r="DZ237" s="40">
        <f>COUNTIF($BU237,"=12")+COUNTIF($BV237,"=11")+COUNTIF($BW237,"=13")+COUNTIF($BX237,"=10")+COUNTIF($BY237,"=11")+COUNTIF($BZ237,"=12")+COUNTIF($CA237,"=12")</f>
        <v>6</v>
      </c>
      <c r="EA237" s="2" t="s">
        <v>497</v>
      </c>
      <c r="EB237" s="2" t="s">
        <v>498</v>
      </c>
    </row>
    <row r="238" spans="1:133" s="51" customFormat="1" x14ac:dyDescent="0.25">
      <c r="A238" s="20">
        <v>112542</v>
      </c>
      <c r="B238" s="52" t="s">
        <v>29</v>
      </c>
      <c r="C238" s="2" t="s">
        <v>166</v>
      </c>
      <c r="D238" s="112" t="s">
        <v>31</v>
      </c>
      <c r="E238" s="2" t="s">
        <v>4</v>
      </c>
      <c r="F238" s="2" t="s">
        <v>152</v>
      </c>
      <c r="G238" s="98">
        <v>43739</v>
      </c>
      <c r="H238" s="72" t="s">
        <v>0</v>
      </c>
      <c r="I238" s="20" t="s">
        <v>286</v>
      </c>
      <c r="J238" s="2" t="s">
        <v>284</v>
      </c>
      <c r="K238" s="123">
        <f>+COUNTIF($N238,"&lt;=21")+COUNTIF($AA238,"&lt;=9")+COUNTIF($AJ238,"&lt;=16")+COUNTIF($AN238,"&gt;=22")+COUNTIF($AP238,"&gt;=17")+COUNTIF($AQ238,"&lt;=14")+COUNTIF($AR238,"&gt;=19")+COUNTIF($BK238,"&lt;=15")+COUNTIF($BO238,"&gt;=16")+COUNTIF($BX238,"&lt;=10")</f>
        <v>5</v>
      </c>
      <c r="L238" s="124">
        <f>65-(+DU238+DV238+DW238+DX238+DY238+DZ238)</f>
        <v>12</v>
      </c>
      <c r="M238" s="113">
        <v>13</v>
      </c>
      <c r="N238" s="113">
        <v>24</v>
      </c>
      <c r="O238" s="113">
        <v>14</v>
      </c>
      <c r="P238" s="113">
        <v>11</v>
      </c>
      <c r="Q238" s="114">
        <v>11</v>
      </c>
      <c r="R238" s="114">
        <v>14</v>
      </c>
      <c r="S238" s="113">
        <v>12</v>
      </c>
      <c r="T238" s="113">
        <v>12</v>
      </c>
      <c r="U238" s="113">
        <v>12</v>
      </c>
      <c r="V238" s="113">
        <v>13</v>
      </c>
      <c r="W238" s="113">
        <v>13</v>
      </c>
      <c r="X238" s="113">
        <v>16</v>
      </c>
      <c r="Y238" s="113">
        <v>17</v>
      </c>
      <c r="Z238" s="114">
        <v>9</v>
      </c>
      <c r="AA238" s="114">
        <v>10</v>
      </c>
      <c r="AB238" s="113">
        <v>11</v>
      </c>
      <c r="AC238" s="113">
        <v>11</v>
      </c>
      <c r="AD238" s="113">
        <v>26</v>
      </c>
      <c r="AE238" s="113">
        <v>15</v>
      </c>
      <c r="AF238" s="113">
        <v>19</v>
      </c>
      <c r="AG238" s="113">
        <v>31</v>
      </c>
      <c r="AH238" s="114">
        <v>15</v>
      </c>
      <c r="AI238" s="114">
        <v>16</v>
      </c>
      <c r="AJ238" s="114">
        <v>16</v>
      </c>
      <c r="AK238" s="114">
        <v>17</v>
      </c>
      <c r="AL238" s="113">
        <v>10</v>
      </c>
      <c r="AM238" s="113">
        <v>11</v>
      </c>
      <c r="AN238" s="114">
        <v>19</v>
      </c>
      <c r="AO238" s="114">
        <v>24</v>
      </c>
      <c r="AP238" s="113">
        <v>15</v>
      </c>
      <c r="AQ238" s="113">
        <v>16</v>
      </c>
      <c r="AR238" s="113">
        <v>19</v>
      </c>
      <c r="AS238" s="113">
        <v>17</v>
      </c>
      <c r="AT238" s="114">
        <v>37</v>
      </c>
      <c r="AU238" s="114">
        <v>38</v>
      </c>
      <c r="AV238" s="113">
        <v>12</v>
      </c>
      <c r="AW238" s="113">
        <v>12</v>
      </c>
      <c r="AX238" s="113">
        <v>13</v>
      </c>
      <c r="AY238" s="113">
        <v>9</v>
      </c>
      <c r="AZ238" s="114">
        <v>16</v>
      </c>
      <c r="BA238" s="114">
        <v>16</v>
      </c>
      <c r="BB238" s="113">
        <v>8</v>
      </c>
      <c r="BC238" s="113">
        <v>10</v>
      </c>
      <c r="BD238" s="113">
        <v>10</v>
      </c>
      <c r="BE238" s="113">
        <v>8</v>
      </c>
      <c r="BF238" s="113">
        <v>10</v>
      </c>
      <c r="BG238" s="113">
        <v>10</v>
      </c>
      <c r="BH238" s="113">
        <v>12</v>
      </c>
      <c r="BI238" s="114">
        <v>23</v>
      </c>
      <c r="BJ238" s="114">
        <v>23</v>
      </c>
      <c r="BK238" s="113">
        <v>15</v>
      </c>
      <c r="BL238" s="113">
        <v>10</v>
      </c>
      <c r="BM238" s="113">
        <v>12</v>
      </c>
      <c r="BN238" s="113">
        <v>12</v>
      </c>
      <c r="BO238" s="113">
        <v>16</v>
      </c>
      <c r="BP238" s="113">
        <v>8</v>
      </c>
      <c r="BQ238" s="113">
        <v>12</v>
      </c>
      <c r="BR238" s="113">
        <v>22</v>
      </c>
      <c r="BS238" s="113">
        <v>20</v>
      </c>
      <c r="BT238" s="113">
        <v>13</v>
      </c>
      <c r="BU238" s="113">
        <v>12</v>
      </c>
      <c r="BV238" s="113">
        <v>11</v>
      </c>
      <c r="BW238" s="113">
        <v>13</v>
      </c>
      <c r="BX238" s="113">
        <v>10</v>
      </c>
      <c r="BY238" s="113">
        <v>11</v>
      </c>
      <c r="BZ238" s="113">
        <v>12</v>
      </c>
      <c r="CA238" s="113">
        <v>12</v>
      </c>
      <c r="CB238" s="62" t="s">
        <v>0</v>
      </c>
      <c r="CC238" s="62" t="s">
        <v>0</v>
      </c>
      <c r="CD238" s="62" t="s">
        <v>0</v>
      </c>
      <c r="CE238" s="62" t="s">
        <v>0</v>
      </c>
      <c r="CF238" s="62" t="s">
        <v>0</v>
      </c>
      <c r="CG238" s="62" t="s">
        <v>0</v>
      </c>
      <c r="CH238" s="62" t="s">
        <v>0</v>
      </c>
      <c r="CI238" s="62" t="s">
        <v>0</v>
      </c>
      <c r="CJ238" s="62" t="s">
        <v>0</v>
      </c>
      <c r="CK238" s="62" t="s">
        <v>0</v>
      </c>
      <c r="CL238" s="62" t="s">
        <v>0</v>
      </c>
      <c r="CM238" s="62" t="s">
        <v>0</v>
      </c>
      <c r="CN238" s="62" t="s">
        <v>0</v>
      </c>
      <c r="CO238" s="62" t="s">
        <v>0</v>
      </c>
      <c r="CP238" s="62" t="s">
        <v>0</v>
      </c>
      <c r="CQ238" s="62" t="s">
        <v>0</v>
      </c>
      <c r="CR238" s="62" t="s">
        <v>0</v>
      </c>
      <c r="CS238" s="62" t="s">
        <v>0</v>
      </c>
      <c r="CT238" s="62" t="s">
        <v>0</v>
      </c>
      <c r="CU238" s="62" t="s">
        <v>0</v>
      </c>
      <c r="CV238" s="62" t="s">
        <v>0</v>
      </c>
      <c r="CW238" s="62" t="s">
        <v>0</v>
      </c>
      <c r="CX238" s="62" t="s">
        <v>0</v>
      </c>
      <c r="CY238" s="62" t="s">
        <v>0</v>
      </c>
      <c r="CZ238" s="62" t="s">
        <v>0</v>
      </c>
      <c r="DA238" s="62" t="s">
        <v>0</v>
      </c>
      <c r="DB238" s="62" t="s">
        <v>0</v>
      </c>
      <c r="DC238" s="62" t="s">
        <v>0</v>
      </c>
      <c r="DD238" s="62" t="s">
        <v>0</v>
      </c>
      <c r="DE238" s="62" t="s">
        <v>0</v>
      </c>
      <c r="DF238" s="62" t="s">
        <v>0</v>
      </c>
      <c r="DG238" s="62" t="s">
        <v>0</v>
      </c>
      <c r="DH238" s="62" t="s">
        <v>0</v>
      </c>
      <c r="DI238" s="62" t="s">
        <v>0</v>
      </c>
      <c r="DJ238" s="62" t="s">
        <v>0</v>
      </c>
      <c r="DK238" s="62" t="s">
        <v>0</v>
      </c>
      <c r="DL238" s="62" t="s">
        <v>0</v>
      </c>
      <c r="DM238" s="62" t="s">
        <v>0</v>
      </c>
      <c r="DN238" s="62" t="s">
        <v>0</v>
      </c>
      <c r="DO238" s="62" t="s">
        <v>0</v>
      </c>
      <c r="DP238" s="62" t="s">
        <v>0</v>
      </c>
      <c r="DQ238" s="62" t="s">
        <v>0</v>
      </c>
      <c r="DR238" s="62" t="s">
        <v>0</v>
      </c>
      <c r="DS238" s="62" t="s">
        <v>0</v>
      </c>
      <c r="DT238" s="143">
        <f>(2.71828^(-492.8857+59.0795*K238+7.224*L238))/(1+(2.71828^(-492.8857+59.0795*K238+7.224*L238)))</f>
        <v>7.5878181534159005E-49</v>
      </c>
      <c r="DU238" s="40">
        <f>COUNTIF($M238,"=13")+COUNTIF($N238,"=21")+COUNTIF($O238,"=14")+COUNTIF($P238,"=11")+COUNTIF($Q238,"=11")+COUNTIF($R238,"=14")+COUNTIF($S238,"=12")+COUNTIF($T238,"=12")+COUNTIF($U238,"=12")+COUNTIF($V238,"=13")+COUNTIF($W238,"=13")+COUNTIF($X238,"=16")</f>
        <v>11</v>
      </c>
      <c r="DV238" s="40">
        <f>COUNTIF($Y238,"=17")+COUNTIF($Z238,"=9")+COUNTIF($AA238,"=9")+COUNTIF($AB238,"=11")+COUNTIF($AC238,"=11")+COUNTIF($AD238,"=25")+COUNTIF($AE238,"=15")+COUNTIF($AF238,"=19")+COUNTIF($AG238,"=30")+COUNTIF($AH238,"=15")+COUNTIF($AI238,"=15")+COUNTIF($AJ238,"=16")+COUNTIF($AK238,"=17")</f>
        <v>9</v>
      </c>
      <c r="DW238" s="40">
        <f>COUNTIF($AL238,"=11")+COUNTIF($AM238,"=11")+COUNTIF($AN238,"=22")+COUNTIF($AO238,"=23")+COUNTIF($AP238,"=17")+COUNTIF($AQ238,"=14")+COUNTIF($AR238,"=19")+COUNTIF($AS238,"=17")+COUNTIF($AV238,"=12")+COUNTIF($AW238,"=12")</f>
        <v>5</v>
      </c>
      <c r="DX238" s="40">
        <f>COUNTIF($AX238,"=11")+COUNTIF($AY238,"=9")+COUNTIF($AZ238,"=15")+COUNTIF($BA238,"=16")+COUNTIF($BB238,"=8")+COUNTIF($BC238,"=10")+COUNTIF($BD238,"=10")+COUNTIF($BE238,"=8")+COUNTIF($BF238,"=10")+COUNTIF($BG238,"=10")</f>
        <v>8</v>
      </c>
      <c r="DY238" s="40">
        <f>COUNTIF($BH238,"=12")+COUNTIF($BI238,"=23")+COUNTIF($BJ238,"=23")+COUNTIF($BK238,"=15")+COUNTIF($BL238,"=10")+COUNTIF($BM238,"=12")+COUNTIF($BN238,"=12")+COUNTIF($BO238,"=16")+COUNTIF($BP238,"=8")+COUNTIF($BQ238,"=12")+COUNTIF($BR238,"=22")+COUNTIF($BS238,"=20")+COUNTIF($BT238,"=13")</f>
        <v>13</v>
      </c>
      <c r="DZ238" s="40">
        <f>COUNTIF($BU238,"=12")+COUNTIF($BV238,"=11")+COUNTIF($BW238,"=13")+COUNTIF($BX238,"=10")+COUNTIF($BY238,"=11")+COUNTIF($BZ238,"=12")+COUNTIF($CA238,"=12")</f>
        <v>7</v>
      </c>
      <c r="EA238" s="2" t="s">
        <v>0</v>
      </c>
      <c r="EB238" s="2" t="s">
        <v>0</v>
      </c>
    </row>
    <row r="239" spans="1:133" s="51" customFormat="1" x14ac:dyDescent="0.25">
      <c r="A239" s="20">
        <v>124722</v>
      </c>
      <c r="B239" s="2" t="s">
        <v>160</v>
      </c>
      <c r="C239" s="2" t="s">
        <v>166</v>
      </c>
      <c r="D239" s="112" t="s">
        <v>31</v>
      </c>
      <c r="E239" s="20" t="s">
        <v>3</v>
      </c>
      <c r="F239" s="20" t="s">
        <v>160</v>
      </c>
      <c r="G239" s="98">
        <v>43739</v>
      </c>
      <c r="H239" s="72" t="s">
        <v>0</v>
      </c>
      <c r="I239" s="20" t="s">
        <v>286</v>
      </c>
      <c r="J239" s="20" t="s">
        <v>284</v>
      </c>
      <c r="K239" s="123">
        <f>+COUNTIF($N239,"&lt;=21")+COUNTIF($AA239,"&lt;=9")+COUNTIF($AJ239,"&lt;=16")+COUNTIF($AN239,"&gt;=22")+COUNTIF($AP239,"&gt;=17")+COUNTIF($AQ239,"&lt;=14")+COUNTIF($AR239,"&gt;=19")+COUNTIF($BK239,"&lt;=15")+COUNTIF($BO239,"&gt;=16")+COUNTIF($BX239,"&lt;=10")</f>
        <v>5</v>
      </c>
      <c r="L239" s="124">
        <f>65-(+DU239+DV239+DW239+DX239+DY239+DZ239)</f>
        <v>12</v>
      </c>
      <c r="M239" s="54">
        <v>13</v>
      </c>
      <c r="N239" s="54">
        <v>23</v>
      </c>
      <c r="O239" s="54">
        <v>15</v>
      </c>
      <c r="P239" s="54">
        <v>11</v>
      </c>
      <c r="Q239" s="114">
        <v>11</v>
      </c>
      <c r="R239" s="114">
        <v>14</v>
      </c>
      <c r="S239" s="54">
        <v>12</v>
      </c>
      <c r="T239" s="54">
        <v>12</v>
      </c>
      <c r="U239" s="54">
        <v>12</v>
      </c>
      <c r="V239" s="54">
        <v>13</v>
      </c>
      <c r="W239" s="54">
        <v>13</v>
      </c>
      <c r="X239" s="54">
        <v>16</v>
      </c>
      <c r="Y239" s="54">
        <v>17</v>
      </c>
      <c r="Z239" s="114">
        <v>9</v>
      </c>
      <c r="AA239" s="114">
        <v>10</v>
      </c>
      <c r="AB239" s="54">
        <v>11</v>
      </c>
      <c r="AC239" s="54">
        <v>11</v>
      </c>
      <c r="AD239" s="54">
        <v>25</v>
      </c>
      <c r="AE239" s="54">
        <v>14</v>
      </c>
      <c r="AF239" s="54">
        <v>19</v>
      </c>
      <c r="AG239" s="54">
        <v>30</v>
      </c>
      <c r="AH239" s="114">
        <v>15</v>
      </c>
      <c r="AI239" s="114">
        <v>15</v>
      </c>
      <c r="AJ239" s="114">
        <v>16</v>
      </c>
      <c r="AK239" s="114">
        <v>17</v>
      </c>
      <c r="AL239" s="54">
        <v>11</v>
      </c>
      <c r="AM239" s="54">
        <v>11</v>
      </c>
      <c r="AN239" s="114">
        <v>19</v>
      </c>
      <c r="AO239" s="114">
        <v>23</v>
      </c>
      <c r="AP239" s="54">
        <v>18</v>
      </c>
      <c r="AQ239" s="54">
        <v>14</v>
      </c>
      <c r="AR239" s="54">
        <v>18</v>
      </c>
      <c r="AS239" s="54">
        <v>17</v>
      </c>
      <c r="AT239" s="114">
        <v>37</v>
      </c>
      <c r="AU239" s="114">
        <v>38</v>
      </c>
      <c r="AV239" s="54">
        <v>12</v>
      </c>
      <c r="AW239" s="54">
        <v>12</v>
      </c>
      <c r="AX239" s="54">
        <v>11</v>
      </c>
      <c r="AY239" s="54">
        <v>9</v>
      </c>
      <c r="AZ239" s="114">
        <v>16</v>
      </c>
      <c r="BA239" s="114">
        <v>16</v>
      </c>
      <c r="BB239" s="54">
        <v>8</v>
      </c>
      <c r="BC239" s="54">
        <v>10</v>
      </c>
      <c r="BD239" s="54">
        <v>10</v>
      </c>
      <c r="BE239" s="54">
        <v>8</v>
      </c>
      <c r="BF239" s="54">
        <v>10</v>
      </c>
      <c r="BG239" s="54">
        <v>11</v>
      </c>
      <c r="BH239" s="54">
        <v>12</v>
      </c>
      <c r="BI239" s="114">
        <v>23</v>
      </c>
      <c r="BJ239" s="114">
        <v>23</v>
      </c>
      <c r="BK239" s="54">
        <v>14</v>
      </c>
      <c r="BL239" s="54">
        <v>10</v>
      </c>
      <c r="BM239" s="54">
        <v>12</v>
      </c>
      <c r="BN239" s="54">
        <v>12</v>
      </c>
      <c r="BO239" s="54">
        <v>16</v>
      </c>
      <c r="BP239" s="54">
        <v>8</v>
      </c>
      <c r="BQ239" s="54">
        <v>12</v>
      </c>
      <c r="BR239" s="54">
        <v>22</v>
      </c>
      <c r="BS239" s="54">
        <v>20</v>
      </c>
      <c r="BT239" s="54">
        <v>13</v>
      </c>
      <c r="BU239" s="54">
        <v>12</v>
      </c>
      <c r="BV239" s="54">
        <v>11</v>
      </c>
      <c r="BW239" s="54">
        <v>13</v>
      </c>
      <c r="BX239" s="54">
        <v>12</v>
      </c>
      <c r="BY239" s="54">
        <v>11</v>
      </c>
      <c r="BZ239" s="54">
        <v>13</v>
      </c>
      <c r="CA239" s="54">
        <v>12</v>
      </c>
      <c r="CB239" s="71" t="s">
        <v>0</v>
      </c>
      <c r="CC239" s="71" t="s">
        <v>0</v>
      </c>
      <c r="CD239" s="71" t="s">
        <v>0</v>
      </c>
      <c r="CE239" s="71" t="s">
        <v>0</v>
      </c>
      <c r="CF239" s="71" t="s">
        <v>0</v>
      </c>
      <c r="CG239" s="71" t="s">
        <v>0</v>
      </c>
      <c r="CH239" s="71" t="s">
        <v>0</v>
      </c>
      <c r="CI239" s="71" t="s">
        <v>0</v>
      </c>
      <c r="CJ239" s="71" t="s">
        <v>0</v>
      </c>
      <c r="CK239" s="71" t="s">
        <v>0</v>
      </c>
      <c r="CL239" s="71" t="s">
        <v>0</v>
      </c>
      <c r="CM239" s="71" t="s">
        <v>0</v>
      </c>
      <c r="CN239" s="71" t="s">
        <v>0</v>
      </c>
      <c r="CO239" s="71" t="s">
        <v>0</v>
      </c>
      <c r="CP239" s="71" t="s">
        <v>0</v>
      </c>
      <c r="CQ239" s="71" t="s">
        <v>0</v>
      </c>
      <c r="CR239" s="71" t="s">
        <v>0</v>
      </c>
      <c r="CS239" s="71" t="s">
        <v>0</v>
      </c>
      <c r="CT239" s="71" t="s">
        <v>0</v>
      </c>
      <c r="CU239" s="71" t="s">
        <v>0</v>
      </c>
      <c r="CV239" s="71" t="s">
        <v>0</v>
      </c>
      <c r="CW239" s="71" t="s">
        <v>0</v>
      </c>
      <c r="CX239" s="71" t="s">
        <v>0</v>
      </c>
      <c r="CY239" s="71" t="s">
        <v>0</v>
      </c>
      <c r="CZ239" s="71" t="s">
        <v>0</v>
      </c>
      <c r="DA239" s="71" t="s">
        <v>0</v>
      </c>
      <c r="DB239" s="71" t="s">
        <v>0</v>
      </c>
      <c r="DC239" s="71" t="s">
        <v>0</v>
      </c>
      <c r="DD239" s="71" t="s">
        <v>0</v>
      </c>
      <c r="DE239" s="71" t="s">
        <v>0</v>
      </c>
      <c r="DF239" s="71" t="s">
        <v>0</v>
      </c>
      <c r="DG239" s="71" t="s">
        <v>0</v>
      </c>
      <c r="DH239" s="71" t="s">
        <v>0</v>
      </c>
      <c r="DI239" s="71" t="s">
        <v>0</v>
      </c>
      <c r="DJ239" s="71" t="s">
        <v>0</v>
      </c>
      <c r="DK239" s="71" t="s">
        <v>0</v>
      </c>
      <c r="DL239" s="71" t="s">
        <v>0</v>
      </c>
      <c r="DM239" s="71" t="s">
        <v>0</v>
      </c>
      <c r="DN239" s="71" t="s">
        <v>0</v>
      </c>
      <c r="DO239" s="71" t="s">
        <v>0</v>
      </c>
      <c r="DP239" s="71" t="s">
        <v>0</v>
      </c>
      <c r="DQ239" s="71" t="s">
        <v>0</v>
      </c>
      <c r="DR239" s="71" t="s">
        <v>0</v>
      </c>
      <c r="DS239" s="71" t="s">
        <v>0</v>
      </c>
      <c r="DT239" s="143">
        <f>(2.71828^(-492.8857+59.0795*K239+7.224*L239))/(1+(2.71828^(-492.8857+59.0795*K239+7.224*L239)))</f>
        <v>7.5878181534159005E-49</v>
      </c>
      <c r="DU239" s="40">
        <f>COUNTIF($M239,"=13")+COUNTIF($N239,"=21")+COUNTIF($O239,"=14")+COUNTIF($P239,"=11")+COUNTIF($Q239,"=11")+COUNTIF($R239,"=14")+COUNTIF($S239,"=12")+COUNTIF($T239,"=12")+COUNTIF($U239,"=12")+COUNTIF($V239,"=13")+COUNTIF($W239,"=13")+COUNTIF($X239,"=16")</f>
        <v>10</v>
      </c>
      <c r="DV239" s="40">
        <f>COUNTIF($Y239,"=17")+COUNTIF($Z239,"=9")+COUNTIF($AA239,"=9")+COUNTIF($AB239,"=11")+COUNTIF($AC239,"=11")+COUNTIF($AD239,"=25")+COUNTIF($AE239,"=15")+COUNTIF($AF239,"=19")+COUNTIF($AG239,"=30")+COUNTIF($AH239,"=15")+COUNTIF($AI239,"=15")+COUNTIF($AJ239,"=16")+COUNTIF($AK239,"=17")</f>
        <v>11</v>
      </c>
      <c r="DW239" s="40">
        <f>COUNTIF($AL239,"=11")+COUNTIF($AM239,"=11")+COUNTIF($AN239,"=22")+COUNTIF($AO239,"=23")+COUNTIF($AP239,"=17")+COUNTIF($AQ239,"=14")+COUNTIF($AR239,"=19")+COUNTIF($AS239,"=17")+COUNTIF($AV239,"=12")+COUNTIF($AW239,"=12")</f>
        <v>7</v>
      </c>
      <c r="DX239" s="40">
        <f>COUNTIF($AX239,"=11")+COUNTIF($AY239,"=9")+COUNTIF($AZ239,"=15")+COUNTIF($BA239,"=16")+COUNTIF($BB239,"=8")+COUNTIF($BC239,"=10")+COUNTIF($BD239,"=10")+COUNTIF($BE239,"=8")+COUNTIF($BF239,"=10")+COUNTIF($BG239,"=10")</f>
        <v>8</v>
      </c>
      <c r="DY239" s="40">
        <f>COUNTIF($BH239,"=12")+COUNTIF($BI239,"=23")+COUNTIF($BJ239,"=23")+COUNTIF($BK239,"=15")+COUNTIF($BL239,"=10")+COUNTIF($BM239,"=12")+COUNTIF($BN239,"=12")+COUNTIF($BO239,"=16")+COUNTIF($BP239,"=8")+COUNTIF($BQ239,"=12")+COUNTIF($BR239,"=22")+COUNTIF($BS239,"=20")+COUNTIF($BT239,"=13")</f>
        <v>12</v>
      </c>
      <c r="DZ239" s="40">
        <f>COUNTIF($BU239,"=12")+COUNTIF($BV239,"=11")+COUNTIF($BW239,"=13")+COUNTIF($BX239,"=10")+COUNTIF($BY239,"=11")+COUNTIF($BZ239,"=12")+COUNTIF($CA239,"=12")</f>
        <v>5</v>
      </c>
      <c r="EA239" s="2" t="s">
        <v>0</v>
      </c>
      <c r="EB239" s="20" t="s">
        <v>500</v>
      </c>
    </row>
    <row r="240" spans="1:133" s="51" customFormat="1" x14ac:dyDescent="0.25">
      <c r="A240" s="72">
        <v>270941</v>
      </c>
      <c r="B240" s="72" t="s">
        <v>733</v>
      </c>
      <c r="C240" s="72" t="s">
        <v>166</v>
      </c>
      <c r="D240" s="112" t="s">
        <v>31</v>
      </c>
      <c r="E240" s="72" t="s">
        <v>12</v>
      </c>
      <c r="F240" s="2" t="s">
        <v>101</v>
      </c>
      <c r="G240" s="98">
        <v>43739</v>
      </c>
      <c r="H240" s="72" t="s">
        <v>0</v>
      </c>
      <c r="I240" s="20" t="s">
        <v>286</v>
      </c>
      <c r="J240" s="20" t="s">
        <v>284</v>
      </c>
      <c r="K240" s="123">
        <f>+COUNTIF($N240,"&lt;=21")+COUNTIF($AA240,"&lt;=9")+COUNTIF($AJ240,"&lt;=16")+COUNTIF($AN240,"&gt;=22")+COUNTIF($AP240,"&gt;=17")+COUNTIF($AQ240,"&lt;=14")+COUNTIF($AR240,"&gt;=19")+COUNTIF($BK240,"&lt;=15")+COUNTIF($BO240,"&gt;=16")+COUNTIF($BX240,"&lt;=10")</f>
        <v>5</v>
      </c>
      <c r="L240" s="124">
        <f>65-(+DU240+DV240+DW240+DX240+DY240+DZ240)</f>
        <v>12</v>
      </c>
      <c r="M240" s="113">
        <v>13</v>
      </c>
      <c r="N240" s="113">
        <v>24</v>
      </c>
      <c r="O240" s="113">
        <v>14</v>
      </c>
      <c r="P240" s="113">
        <v>11</v>
      </c>
      <c r="Q240" s="114">
        <v>11</v>
      </c>
      <c r="R240" s="114">
        <v>15</v>
      </c>
      <c r="S240" s="113">
        <v>12</v>
      </c>
      <c r="T240" s="113">
        <v>12</v>
      </c>
      <c r="U240" s="113">
        <v>12</v>
      </c>
      <c r="V240" s="113">
        <v>13</v>
      </c>
      <c r="W240" s="113">
        <v>13</v>
      </c>
      <c r="X240" s="113">
        <v>16</v>
      </c>
      <c r="Y240" s="113">
        <v>17</v>
      </c>
      <c r="Z240" s="114">
        <v>9</v>
      </c>
      <c r="AA240" s="114">
        <v>10</v>
      </c>
      <c r="AB240" s="113">
        <v>11</v>
      </c>
      <c r="AC240" s="113">
        <v>11</v>
      </c>
      <c r="AD240" s="113">
        <v>25</v>
      </c>
      <c r="AE240" s="113">
        <v>15</v>
      </c>
      <c r="AF240" s="113">
        <v>19</v>
      </c>
      <c r="AG240" s="113">
        <v>31</v>
      </c>
      <c r="AH240" s="114">
        <v>15</v>
      </c>
      <c r="AI240" s="114">
        <v>15</v>
      </c>
      <c r="AJ240" s="114">
        <v>16</v>
      </c>
      <c r="AK240" s="114">
        <v>17</v>
      </c>
      <c r="AL240" s="113">
        <v>11</v>
      </c>
      <c r="AM240" s="113">
        <v>10</v>
      </c>
      <c r="AN240" s="114">
        <v>19</v>
      </c>
      <c r="AO240" s="114">
        <v>23</v>
      </c>
      <c r="AP240" s="113">
        <v>17</v>
      </c>
      <c r="AQ240" s="113">
        <v>16</v>
      </c>
      <c r="AR240" s="113">
        <v>19</v>
      </c>
      <c r="AS240" s="113">
        <v>19</v>
      </c>
      <c r="AT240" s="114">
        <v>36</v>
      </c>
      <c r="AU240" s="114">
        <v>38</v>
      </c>
      <c r="AV240" s="113">
        <v>12</v>
      </c>
      <c r="AW240" s="113">
        <v>12</v>
      </c>
      <c r="AX240" s="113">
        <v>11</v>
      </c>
      <c r="AY240" s="113">
        <v>9</v>
      </c>
      <c r="AZ240" s="114">
        <v>15</v>
      </c>
      <c r="BA240" s="114">
        <v>16</v>
      </c>
      <c r="BB240" s="113">
        <v>8</v>
      </c>
      <c r="BC240" s="113">
        <v>10</v>
      </c>
      <c r="BD240" s="113">
        <v>10</v>
      </c>
      <c r="BE240" s="113">
        <v>8</v>
      </c>
      <c r="BF240" s="113">
        <v>10</v>
      </c>
      <c r="BG240" s="113">
        <v>11</v>
      </c>
      <c r="BH240" s="113">
        <v>12</v>
      </c>
      <c r="BI240" s="114">
        <v>23</v>
      </c>
      <c r="BJ240" s="114">
        <v>23</v>
      </c>
      <c r="BK240" s="113">
        <v>15</v>
      </c>
      <c r="BL240" s="113">
        <v>10</v>
      </c>
      <c r="BM240" s="113">
        <v>12</v>
      </c>
      <c r="BN240" s="113">
        <v>12</v>
      </c>
      <c r="BO240" s="113">
        <v>16</v>
      </c>
      <c r="BP240" s="113">
        <v>8</v>
      </c>
      <c r="BQ240" s="113">
        <v>12</v>
      </c>
      <c r="BR240" s="113">
        <v>23</v>
      </c>
      <c r="BS240" s="113">
        <v>20</v>
      </c>
      <c r="BT240" s="113">
        <v>13</v>
      </c>
      <c r="BU240" s="113">
        <v>13</v>
      </c>
      <c r="BV240" s="113">
        <v>11</v>
      </c>
      <c r="BW240" s="113">
        <v>13</v>
      </c>
      <c r="BX240" s="113">
        <v>11</v>
      </c>
      <c r="BY240" s="113">
        <v>11</v>
      </c>
      <c r="BZ240" s="113">
        <v>12</v>
      </c>
      <c r="CA240" s="113">
        <v>12</v>
      </c>
      <c r="CB240" s="71" t="s">
        <v>0</v>
      </c>
      <c r="CC240" s="71" t="s">
        <v>0</v>
      </c>
      <c r="CD240" s="71" t="s">
        <v>0</v>
      </c>
      <c r="CE240" s="71" t="s">
        <v>0</v>
      </c>
      <c r="CF240" s="71" t="s">
        <v>0</v>
      </c>
      <c r="CG240" s="71" t="s">
        <v>0</v>
      </c>
      <c r="CH240" s="71" t="s">
        <v>0</v>
      </c>
      <c r="CI240" s="71" t="s">
        <v>0</v>
      </c>
      <c r="CJ240" s="71" t="s">
        <v>0</v>
      </c>
      <c r="CK240" s="71" t="s">
        <v>0</v>
      </c>
      <c r="CL240" s="71" t="s">
        <v>0</v>
      </c>
      <c r="CM240" s="71" t="s">
        <v>0</v>
      </c>
      <c r="CN240" s="71" t="s">
        <v>0</v>
      </c>
      <c r="CO240" s="71" t="s">
        <v>0</v>
      </c>
      <c r="CP240" s="71" t="s">
        <v>0</v>
      </c>
      <c r="CQ240" s="71" t="s">
        <v>0</v>
      </c>
      <c r="CR240" s="71" t="s">
        <v>0</v>
      </c>
      <c r="CS240" s="71" t="s">
        <v>0</v>
      </c>
      <c r="CT240" s="71" t="s">
        <v>0</v>
      </c>
      <c r="CU240" s="71" t="s">
        <v>0</v>
      </c>
      <c r="CV240" s="71" t="s">
        <v>0</v>
      </c>
      <c r="CW240" s="71" t="s">
        <v>0</v>
      </c>
      <c r="CX240" s="71" t="s">
        <v>0</v>
      </c>
      <c r="CY240" s="71" t="s">
        <v>0</v>
      </c>
      <c r="CZ240" s="71" t="s">
        <v>0</v>
      </c>
      <c r="DA240" s="71" t="s">
        <v>0</v>
      </c>
      <c r="DB240" s="71" t="s">
        <v>0</v>
      </c>
      <c r="DC240" s="71" t="s">
        <v>0</v>
      </c>
      <c r="DD240" s="71" t="s">
        <v>0</v>
      </c>
      <c r="DE240" s="71" t="s">
        <v>0</v>
      </c>
      <c r="DF240" s="71" t="s">
        <v>0</v>
      </c>
      <c r="DG240" s="71" t="s">
        <v>0</v>
      </c>
      <c r="DH240" s="71" t="s">
        <v>0</v>
      </c>
      <c r="DI240" s="71" t="s">
        <v>0</v>
      </c>
      <c r="DJ240" s="71" t="s">
        <v>0</v>
      </c>
      <c r="DK240" s="71" t="s">
        <v>0</v>
      </c>
      <c r="DL240" s="71" t="s">
        <v>0</v>
      </c>
      <c r="DM240" s="71" t="s">
        <v>0</v>
      </c>
      <c r="DN240" s="71" t="s">
        <v>0</v>
      </c>
      <c r="DO240" s="71" t="s">
        <v>0</v>
      </c>
      <c r="DP240" s="71" t="s">
        <v>0</v>
      </c>
      <c r="DQ240" s="71" t="s">
        <v>0</v>
      </c>
      <c r="DR240" s="71" t="s">
        <v>0</v>
      </c>
      <c r="DS240" s="71" t="s">
        <v>0</v>
      </c>
      <c r="DT240" s="143">
        <f>(2.71828^(-492.8857+59.0795*K240+7.224*L240))/(1+(2.71828^(-492.8857+59.0795*K240+7.224*L240)))</f>
        <v>7.5878181534159005E-49</v>
      </c>
      <c r="DU240" s="40">
        <f>COUNTIF($M240,"=13")+COUNTIF($N240,"=21")+COUNTIF($O240,"=14")+COUNTIF($P240,"=11")+COUNTIF($Q240,"=11")+COUNTIF($R240,"=14")+COUNTIF($S240,"=12")+COUNTIF($T240,"=12")+COUNTIF($U240,"=12")+COUNTIF($V240,"=13")+COUNTIF($W240,"=13")+COUNTIF($X240,"=16")</f>
        <v>10</v>
      </c>
      <c r="DV240" s="40">
        <f>COUNTIF($Y240,"=17")+COUNTIF($Z240,"=9")+COUNTIF($AA240,"=9")+COUNTIF($AB240,"=11")+COUNTIF($AC240,"=11")+COUNTIF($AD240,"=25")+COUNTIF($AE240,"=15")+COUNTIF($AF240,"=19")+COUNTIF($AG240,"=30")+COUNTIF($AH240,"=15")+COUNTIF($AI240,"=15")+COUNTIF($AJ240,"=16")+COUNTIF($AK240,"=17")</f>
        <v>11</v>
      </c>
      <c r="DW240" s="40">
        <f>COUNTIF($AL240,"=11")+COUNTIF($AM240,"=11")+COUNTIF($AN240,"=22")+COUNTIF($AO240,"=23")+COUNTIF($AP240,"=17")+COUNTIF($AQ240,"=14")+COUNTIF($AR240,"=19")+COUNTIF($AS240,"=17")+COUNTIF($AV240,"=12")+COUNTIF($AW240,"=12")</f>
        <v>6</v>
      </c>
      <c r="DX240" s="40">
        <f>COUNTIF($AX240,"=11")+COUNTIF($AY240,"=9")+COUNTIF($AZ240,"=15")+COUNTIF($BA240,"=16")+COUNTIF($BB240,"=8")+COUNTIF($BC240,"=10")+COUNTIF($BD240,"=10")+COUNTIF($BE240,"=8")+COUNTIF($BF240,"=10")+COUNTIF($BG240,"=10")</f>
        <v>9</v>
      </c>
      <c r="DY240" s="40">
        <f>COUNTIF($BH240,"=12")+COUNTIF($BI240,"=23")+COUNTIF($BJ240,"=23")+COUNTIF($BK240,"=15")+COUNTIF($BL240,"=10")+COUNTIF($BM240,"=12")+COUNTIF($BN240,"=12")+COUNTIF($BO240,"=16")+COUNTIF($BP240,"=8")+COUNTIF($BQ240,"=12")+COUNTIF($BR240,"=22")+COUNTIF($BS240,"=20")+COUNTIF($BT240,"=13")</f>
        <v>12</v>
      </c>
      <c r="DZ240" s="40">
        <f>COUNTIF($BU240,"=12")+COUNTIF($BV240,"=11")+COUNTIF($BW240,"=13")+COUNTIF($BX240,"=10")+COUNTIF($BY240,"=11")+COUNTIF($BZ240,"=12")+COUNTIF($CA240,"=12")</f>
        <v>5</v>
      </c>
      <c r="EA240" s="72" t="s">
        <v>101</v>
      </c>
      <c r="EB240" s="72" t="s">
        <v>506</v>
      </c>
    </row>
    <row r="241" spans="1:133" s="51" customFormat="1" x14ac:dyDescent="0.25">
      <c r="A241" s="20">
        <v>319554</v>
      </c>
      <c r="B241" s="52" t="s">
        <v>147</v>
      </c>
      <c r="C241" s="2" t="s">
        <v>166</v>
      </c>
      <c r="D241" s="112" t="s">
        <v>31</v>
      </c>
      <c r="E241" s="20" t="s">
        <v>711</v>
      </c>
      <c r="F241" s="2" t="s">
        <v>147</v>
      </c>
      <c r="G241" s="98">
        <v>43739</v>
      </c>
      <c r="H241" s="72" t="s">
        <v>0</v>
      </c>
      <c r="I241" s="20" t="s">
        <v>286</v>
      </c>
      <c r="J241" s="2" t="s">
        <v>284</v>
      </c>
      <c r="K241" s="123">
        <f>+COUNTIF($N241,"&lt;=21")+COUNTIF($AA241,"&lt;=9")+COUNTIF($AJ241,"&lt;=16")+COUNTIF($AN241,"&gt;=22")+COUNTIF($AP241,"&gt;=17")+COUNTIF($AQ241,"&lt;=14")+COUNTIF($AR241,"&gt;=19")+COUNTIF($BK241,"&lt;=15")+COUNTIF($BO241,"&gt;=16")+COUNTIF($BX241,"&lt;=10")</f>
        <v>5</v>
      </c>
      <c r="L241" s="124">
        <f>65-(+DU241+DV241+DW241+DX241+DY241+DZ241)</f>
        <v>12</v>
      </c>
      <c r="M241" s="113">
        <v>13</v>
      </c>
      <c r="N241" s="113">
        <v>24</v>
      </c>
      <c r="O241" s="113">
        <v>14</v>
      </c>
      <c r="P241" s="113">
        <v>10</v>
      </c>
      <c r="Q241" s="114">
        <v>11</v>
      </c>
      <c r="R241" s="114">
        <v>14</v>
      </c>
      <c r="S241" s="113">
        <v>12</v>
      </c>
      <c r="T241" s="113">
        <v>12</v>
      </c>
      <c r="U241" s="113">
        <v>12</v>
      </c>
      <c r="V241" s="113">
        <v>14</v>
      </c>
      <c r="W241" s="113">
        <v>13</v>
      </c>
      <c r="X241" s="113">
        <v>16</v>
      </c>
      <c r="Y241" s="113">
        <v>17</v>
      </c>
      <c r="Z241" s="114">
        <v>9</v>
      </c>
      <c r="AA241" s="114">
        <v>10</v>
      </c>
      <c r="AB241" s="113">
        <v>11</v>
      </c>
      <c r="AC241" s="113">
        <v>11</v>
      </c>
      <c r="AD241" s="113">
        <v>25</v>
      </c>
      <c r="AE241" s="113">
        <v>15</v>
      </c>
      <c r="AF241" s="113">
        <v>19</v>
      </c>
      <c r="AG241" s="113">
        <v>28</v>
      </c>
      <c r="AH241" s="114">
        <v>15</v>
      </c>
      <c r="AI241" s="114">
        <v>15</v>
      </c>
      <c r="AJ241" s="114">
        <v>16</v>
      </c>
      <c r="AK241" s="114">
        <v>17</v>
      </c>
      <c r="AL241" s="113">
        <v>11</v>
      </c>
      <c r="AM241" s="113">
        <v>11</v>
      </c>
      <c r="AN241" s="114">
        <v>19</v>
      </c>
      <c r="AO241" s="114">
        <v>22</v>
      </c>
      <c r="AP241" s="113">
        <v>17</v>
      </c>
      <c r="AQ241" s="113">
        <v>14</v>
      </c>
      <c r="AR241" s="113">
        <v>17</v>
      </c>
      <c r="AS241" s="113">
        <v>17</v>
      </c>
      <c r="AT241" s="114">
        <v>37</v>
      </c>
      <c r="AU241" s="114">
        <v>38</v>
      </c>
      <c r="AV241" s="113">
        <v>12</v>
      </c>
      <c r="AW241" s="113">
        <v>12</v>
      </c>
      <c r="AX241" s="113">
        <v>11</v>
      </c>
      <c r="AY241" s="113">
        <v>9</v>
      </c>
      <c r="AZ241" s="114">
        <v>16</v>
      </c>
      <c r="BA241" s="114">
        <v>16</v>
      </c>
      <c r="BB241" s="113">
        <v>8</v>
      </c>
      <c r="BC241" s="113">
        <v>10</v>
      </c>
      <c r="BD241" s="113">
        <v>10</v>
      </c>
      <c r="BE241" s="113">
        <v>8</v>
      </c>
      <c r="BF241" s="113">
        <v>10</v>
      </c>
      <c r="BG241" s="113">
        <v>10</v>
      </c>
      <c r="BH241" s="113">
        <v>12</v>
      </c>
      <c r="BI241" s="114">
        <v>23</v>
      </c>
      <c r="BJ241" s="114">
        <v>23</v>
      </c>
      <c r="BK241" s="113">
        <v>15</v>
      </c>
      <c r="BL241" s="113">
        <v>10</v>
      </c>
      <c r="BM241" s="113">
        <v>12</v>
      </c>
      <c r="BN241" s="113">
        <v>12</v>
      </c>
      <c r="BO241" s="113">
        <v>14</v>
      </c>
      <c r="BP241" s="113">
        <v>8</v>
      </c>
      <c r="BQ241" s="113">
        <v>12</v>
      </c>
      <c r="BR241" s="113">
        <v>22</v>
      </c>
      <c r="BS241" s="113">
        <v>20</v>
      </c>
      <c r="BT241" s="113">
        <v>14</v>
      </c>
      <c r="BU241" s="113">
        <v>12</v>
      </c>
      <c r="BV241" s="113">
        <v>11</v>
      </c>
      <c r="BW241" s="113">
        <v>13</v>
      </c>
      <c r="BX241" s="113">
        <v>10</v>
      </c>
      <c r="BY241" s="113">
        <v>11</v>
      </c>
      <c r="BZ241" s="113">
        <v>13</v>
      </c>
      <c r="CA241" s="113">
        <v>12</v>
      </c>
      <c r="CB241" s="71" t="s">
        <v>0</v>
      </c>
      <c r="CC241" s="71" t="s">
        <v>0</v>
      </c>
      <c r="CD241" s="71" t="s">
        <v>0</v>
      </c>
      <c r="CE241" s="71" t="s">
        <v>0</v>
      </c>
      <c r="CF241" s="71" t="s">
        <v>0</v>
      </c>
      <c r="CG241" s="71" t="s">
        <v>0</v>
      </c>
      <c r="CH241" s="71" t="s">
        <v>0</v>
      </c>
      <c r="CI241" s="71" t="s">
        <v>0</v>
      </c>
      <c r="CJ241" s="71" t="s">
        <v>0</v>
      </c>
      <c r="CK241" s="71" t="s">
        <v>0</v>
      </c>
      <c r="CL241" s="71" t="s">
        <v>0</v>
      </c>
      <c r="CM241" s="71" t="s">
        <v>0</v>
      </c>
      <c r="CN241" s="71" t="s">
        <v>0</v>
      </c>
      <c r="CO241" s="71" t="s">
        <v>0</v>
      </c>
      <c r="CP241" s="71" t="s">
        <v>0</v>
      </c>
      <c r="CQ241" s="71" t="s">
        <v>0</v>
      </c>
      <c r="CR241" s="71" t="s">
        <v>0</v>
      </c>
      <c r="CS241" s="71" t="s">
        <v>0</v>
      </c>
      <c r="CT241" s="71" t="s">
        <v>0</v>
      </c>
      <c r="CU241" s="71" t="s">
        <v>0</v>
      </c>
      <c r="CV241" s="71" t="s">
        <v>0</v>
      </c>
      <c r="CW241" s="71" t="s">
        <v>0</v>
      </c>
      <c r="CX241" s="71" t="s">
        <v>0</v>
      </c>
      <c r="CY241" s="71" t="s">
        <v>0</v>
      </c>
      <c r="CZ241" s="71" t="s">
        <v>0</v>
      </c>
      <c r="DA241" s="71" t="s">
        <v>0</v>
      </c>
      <c r="DB241" s="71" t="s">
        <v>0</v>
      </c>
      <c r="DC241" s="71" t="s">
        <v>0</v>
      </c>
      <c r="DD241" s="71" t="s">
        <v>0</v>
      </c>
      <c r="DE241" s="71" t="s">
        <v>0</v>
      </c>
      <c r="DF241" s="71" t="s">
        <v>0</v>
      </c>
      <c r="DG241" s="71" t="s">
        <v>0</v>
      </c>
      <c r="DH241" s="71" t="s">
        <v>0</v>
      </c>
      <c r="DI241" s="71" t="s">
        <v>0</v>
      </c>
      <c r="DJ241" s="71" t="s">
        <v>0</v>
      </c>
      <c r="DK241" s="71" t="s">
        <v>0</v>
      </c>
      <c r="DL241" s="71" t="s">
        <v>0</v>
      </c>
      <c r="DM241" s="71" t="s">
        <v>0</v>
      </c>
      <c r="DN241" s="71" t="s">
        <v>0</v>
      </c>
      <c r="DO241" s="71" t="s">
        <v>0</v>
      </c>
      <c r="DP241" s="71" t="s">
        <v>0</v>
      </c>
      <c r="DQ241" s="71" t="s">
        <v>0</v>
      </c>
      <c r="DR241" s="71" t="s">
        <v>0</v>
      </c>
      <c r="DS241" s="71" t="s">
        <v>0</v>
      </c>
      <c r="DT241" s="143">
        <f>(2.71828^(-492.8857+59.0795*K241+7.224*L241))/(1+(2.71828^(-492.8857+59.0795*K241+7.224*L241)))</f>
        <v>7.5878181534159005E-49</v>
      </c>
      <c r="DU241" s="40">
        <f>COUNTIF($M241,"=13")+COUNTIF($N241,"=21")+COUNTIF($O241,"=14")+COUNTIF($P241,"=11")+COUNTIF($Q241,"=11")+COUNTIF($R241,"=14")+COUNTIF($S241,"=12")+COUNTIF($T241,"=12")+COUNTIF($U241,"=12")+COUNTIF($V241,"=13")+COUNTIF($W241,"=13")+COUNTIF($X241,"=16")</f>
        <v>9</v>
      </c>
      <c r="DV241" s="40">
        <f>COUNTIF($Y241,"=17")+COUNTIF($Z241,"=9")+COUNTIF($AA241,"=9")+COUNTIF($AB241,"=11")+COUNTIF($AC241,"=11")+COUNTIF($AD241,"=25")+COUNTIF($AE241,"=15")+COUNTIF($AF241,"=19")+COUNTIF($AG241,"=30")+COUNTIF($AH241,"=15")+COUNTIF($AI241,"=15")+COUNTIF($AJ241,"=16")+COUNTIF($AK241,"=17")</f>
        <v>11</v>
      </c>
      <c r="DW241" s="40">
        <f>COUNTIF($AL241,"=11")+COUNTIF($AM241,"=11")+COUNTIF($AN241,"=22")+COUNTIF($AO241,"=23")+COUNTIF($AP241,"=17")+COUNTIF($AQ241,"=14")+COUNTIF($AR241,"=19")+COUNTIF($AS241,"=17")+COUNTIF($AV241,"=12")+COUNTIF($AW241,"=12")</f>
        <v>7</v>
      </c>
      <c r="DX241" s="40">
        <f>COUNTIF($AX241,"=11")+COUNTIF($AY241,"=9")+COUNTIF($AZ241,"=15")+COUNTIF($BA241,"=16")+COUNTIF($BB241,"=8")+COUNTIF($BC241,"=10")+COUNTIF($BD241,"=10")+COUNTIF($BE241,"=8")+COUNTIF($BF241,"=10")+COUNTIF($BG241,"=10")</f>
        <v>9</v>
      </c>
      <c r="DY241" s="40">
        <f>COUNTIF($BH241,"=12")+COUNTIF($BI241,"=23")+COUNTIF($BJ241,"=23")+COUNTIF($BK241,"=15")+COUNTIF($BL241,"=10")+COUNTIF($BM241,"=12")+COUNTIF($BN241,"=12")+COUNTIF($BO241,"=16")+COUNTIF($BP241,"=8")+COUNTIF($BQ241,"=12")+COUNTIF($BR241,"=22")+COUNTIF($BS241,"=20")+COUNTIF($BT241,"=13")</f>
        <v>11</v>
      </c>
      <c r="DZ241" s="40">
        <f>COUNTIF($BU241,"=12")+COUNTIF($BV241,"=11")+COUNTIF($BW241,"=13")+COUNTIF($BX241,"=10")+COUNTIF($BY241,"=11")+COUNTIF($BZ241,"=12")+COUNTIF($CA241,"=12")</f>
        <v>6</v>
      </c>
      <c r="EA241" s="2" t="s">
        <v>0</v>
      </c>
      <c r="EB241" s="2" t="s">
        <v>0</v>
      </c>
    </row>
    <row r="242" spans="1:133" s="51" customFormat="1" x14ac:dyDescent="0.25">
      <c r="A242" s="20">
        <v>327266</v>
      </c>
      <c r="B242" s="52" t="s">
        <v>63</v>
      </c>
      <c r="C242" s="20" t="s">
        <v>166</v>
      </c>
      <c r="D242" s="112" t="s">
        <v>31</v>
      </c>
      <c r="E242" s="20" t="s">
        <v>735</v>
      </c>
      <c r="F242" s="20" t="s">
        <v>63</v>
      </c>
      <c r="G242" s="98">
        <v>43739</v>
      </c>
      <c r="H242" s="72" t="s">
        <v>0</v>
      </c>
      <c r="I242" s="2" t="s">
        <v>285</v>
      </c>
      <c r="J242" s="20" t="s">
        <v>284</v>
      </c>
      <c r="K242" s="123">
        <f>+COUNTIF($N242,"&lt;=21")+COUNTIF($AA242,"&lt;=9")+COUNTIF($AJ242,"&lt;=16")+COUNTIF($AN242,"&gt;=22")+COUNTIF($AP242,"&gt;=17")+COUNTIF($AQ242,"&lt;=14")+COUNTIF($AR242,"&gt;=19")+COUNTIF($BK242,"&lt;=15")+COUNTIF($BO242,"&gt;=16")+COUNTIF($BX242,"&lt;=10")</f>
        <v>5</v>
      </c>
      <c r="L242" s="124">
        <f>65-(+DU242+DV242+DW242+DX242+DY242+DZ242)</f>
        <v>12</v>
      </c>
      <c r="M242" s="113">
        <v>13</v>
      </c>
      <c r="N242" s="113">
        <v>25</v>
      </c>
      <c r="O242" s="113">
        <v>14</v>
      </c>
      <c r="P242" s="113">
        <v>11</v>
      </c>
      <c r="Q242" s="114">
        <v>11</v>
      </c>
      <c r="R242" s="114">
        <v>13</v>
      </c>
      <c r="S242" s="113">
        <v>12</v>
      </c>
      <c r="T242" s="113">
        <v>12</v>
      </c>
      <c r="U242" s="113">
        <v>12</v>
      </c>
      <c r="V242" s="113">
        <v>13</v>
      </c>
      <c r="W242" s="113">
        <v>14</v>
      </c>
      <c r="X242" s="113">
        <v>16</v>
      </c>
      <c r="Y242" s="113">
        <v>17</v>
      </c>
      <c r="Z242" s="114">
        <v>9</v>
      </c>
      <c r="AA242" s="114">
        <v>10</v>
      </c>
      <c r="AB242" s="113">
        <v>11</v>
      </c>
      <c r="AC242" s="113">
        <v>11</v>
      </c>
      <c r="AD242" s="113">
        <v>25</v>
      </c>
      <c r="AE242" s="113">
        <v>15</v>
      </c>
      <c r="AF242" s="113">
        <v>18</v>
      </c>
      <c r="AG242" s="113">
        <v>28</v>
      </c>
      <c r="AH242" s="114">
        <v>15</v>
      </c>
      <c r="AI242" s="114">
        <v>15</v>
      </c>
      <c r="AJ242" s="114">
        <v>16</v>
      </c>
      <c r="AK242" s="114">
        <v>17</v>
      </c>
      <c r="AL242" s="113">
        <v>12</v>
      </c>
      <c r="AM242" s="113">
        <v>11</v>
      </c>
      <c r="AN242" s="114">
        <v>19</v>
      </c>
      <c r="AO242" s="114">
        <v>23</v>
      </c>
      <c r="AP242" s="113">
        <v>17</v>
      </c>
      <c r="AQ242" s="113">
        <v>16</v>
      </c>
      <c r="AR242" s="113">
        <v>19</v>
      </c>
      <c r="AS242" s="113">
        <v>17</v>
      </c>
      <c r="AT242" s="114">
        <v>37</v>
      </c>
      <c r="AU242" s="114">
        <v>39</v>
      </c>
      <c r="AV242" s="113">
        <v>12</v>
      </c>
      <c r="AW242" s="113">
        <v>12</v>
      </c>
      <c r="AX242" s="113">
        <v>11</v>
      </c>
      <c r="AY242" s="113">
        <v>9</v>
      </c>
      <c r="AZ242" s="114">
        <v>15</v>
      </c>
      <c r="BA242" s="114">
        <v>16</v>
      </c>
      <c r="BB242" s="113">
        <v>8</v>
      </c>
      <c r="BC242" s="113">
        <v>10</v>
      </c>
      <c r="BD242" s="113">
        <v>10</v>
      </c>
      <c r="BE242" s="113">
        <v>8</v>
      </c>
      <c r="BF242" s="113">
        <v>10</v>
      </c>
      <c r="BG242" s="113">
        <v>10</v>
      </c>
      <c r="BH242" s="113">
        <v>12</v>
      </c>
      <c r="BI242" s="114">
        <v>21</v>
      </c>
      <c r="BJ242" s="114">
        <v>23</v>
      </c>
      <c r="BK242" s="113">
        <v>15</v>
      </c>
      <c r="BL242" s="113">
        <v>10</v>
      </c>
      <c r="BM242" s="113">
        <v>12</v>
      </c>
      <c r="BN242" s="113">
        <v>12</v>
      </c>
      <c r="BO242" s="113">
        <v>16</v>
      </c>
      <c r="BP242" s="113">
        <v>8</v>
      </c>
      <c r="BQ242" s="113">
        <v>12</v>
      </c>
      <c r="BR242" s="113">
        <v>25</v>
      </c>
      <c r="BS242" s="113">
        <v>20</v>
      </c>
      <c r="BT242" s="113">
        <v>13</v>
      </c>
      <c r="BU242" s="113">
        <v>12</v>
      </c>
      <c r="BV242" s="113">
        <v>11</v>
      </c>
      <c r="BW242" s="113">
        <v>13</v>
      </c>
      <c r="BX242" s="113">
        <v>11</v>
      </c>
      <c r="BY242" s="113">
        <v>11</v>
      </c>
      <c r="BZ242" s="113">
        <v>12</v>
      </c>
      <c r="CA242" s="113">
        <v>12</v>
      </c>
      <c r="CB242" s="71">
        <v>33</v>
      </c>
      <c r="CC242" s="71">
        <v>15</v>
      </c>
      <c r="CD242" s="71">
        <v>9</v>
      </c>
      <c r="CE242" s="71">
        <v>16</v>
      </c>
      <c r="CF242" s="71">
        <v>12</v>
      </c>
      <c r="CG242" s="71">
        <v>25</v>
      </c>
      <c r="CH242" s="71">
        <v>26</v>
      </c>
      <c r="CI242" s="71">
        <v>19</v>
      </c>
      <c r="CJ242" s="71">
        <v>12</v>
      </c>
      <c r="CK242" s="71">
        <v>11</v>
      </c>
      <c r="CL242" s="71">
        <v>12</v>
      </c>
      <c r="CM242" s="71">
        <v>12</v>
      </c>
      <c r="CN242" s="71">
        <v>11</v>
      </c>
      <c r="CO242" s="71">
        <v>9</v>
      </c>
      <c r="CP242" s="71">
        <v>12</v>
      </c>
      <c r="CQ242" s="71">
        <v>12</v>
      </c>
      <c r="CR242" s="71">
        <v>10</v>
      </c>
      <c r="CS242" s="71">
        <v>11</v>
      </c>
      <c r="CT242" s="71">
        <v>11</v>
      </c>
      <c r="CU242" s="71">
        <v>31</v>
      </c>
      <c r="CV242" s="71">
        <v>12</v>
      </c>
      <c r="CW242" s="71">
        <v>13</v>
      </c>
      <c r="CX242" s="71">
        <v>24</v>
      </c>
      <c r="CY242" s="71">
        <v>13</v>
      </c>
      <c r="CZ242" s="71">
        <v>10</v>
      </c>
      <c r="DA242" s="71">
        <v>10</v>
      </c>
      <c r="DB242" s="71">
        <v>23</v>
      </c>
      <c r="DC242" s="71">
        <v>15</v>
      </c>
      <c r="DD242" s="71">
        <v>19</v>
      </c>
      <c r="DE242" s="71">
        <v>13</v>
      </c>
      <c r="DF242" s="71">
        <v>24</v>
      </c>
      <c r="DG242" s="71">
        <v>17</v>
      </c>
      <c r="DH242" s="71">
        <v>12</v>
      </c>
      <c r="DI242" s="71">
        <v>15</v>
      </c>
      <c r="DJ242" s="71">
        <v>24</v>
      </c>
      <c r="DK242" s="71">
        <v>12</v>
      </c>
      <c r="DL242" s="71">
        <v>23</v>
      </c>
      <c r="DM242" s="71">
        <v>18</v>
      </c>
      <c r="DN242" s="71">
        <v>11</v>
      </c>
      <c r="DO242" s="71">
        <v>14</v>
      </c>
      <c r="DP242" s="71">
        <v>17</v>
      </c>
      <c r="DQ242" s="71">
        <v>9</v>
      </c>
      <c r="DR242" s="71">
        <v>13</v>
      </c>
      <c r="DS242" s="71">
        <v>11</v>
      </c>
      <c r="DT242" s="143">
        <f>(2.71828^(-492.8857+59.0795*K242+7.224*L242))/(1+(2.71828^(-492.8857+59.0795*K242+7.224*L242)))</f>
        <v>7.5878181534159005E-49</v>
      </c>
      <c r="DU242" s="40">
        <f>COUNTIF($M242,"=13")+COUNTIF($N242,"=21")+COUNTIF($O242,"=14")+COUNTIF($P242,"=11")+COUNTIF($Q242,"=11")+COUNTIF($R242,"=14")+COUNTIF($S242,"=12")+COUNTIF($T242,"=12")+COUNTIF($U242,"=12")+COUNTIF($V242,"=13")+COUNTIF($W242,"=13")+COUNTIF($X242,"=16")</f>
        <v>9</v>
      </c>
      <c r="DV242" s="40">
        <f>COUNTIF($Y242,"=17")+COUNTIF($Z242,"=9")+COUNTIF($AA242,"=9")+COUNTIF($AB242,"=11")+COUNTIF($AC242,"=11")+COUNTIF($AD242,"=25")+COUNTIF($AE242,"=15")+COUNTIF($AF242,"=19")+COUNTIF($AG242,"=30")+COUNTIF($AH242,"=15")+COUNTIF($AI242,"=15")+COUNTIF($AJ242,"=16")+COUNTIF($AK242,"=17")</f>
        <v>10</v>
      </c>
      <c r="DW242" s="40">
        <f>COUNTIF($AL242,"=11")+COUNTIF($AM242,"=11")+COUNTIF($AN242,"=22")+COUNTIF($AO242,"=23")+COUNTIF($AP242,"=17")+COUNTIF($AQ242,"=14")+COUNTIF($AR242,"=19")+COUNTIF($AS242,"=17")+COUNTIF($AV242,"=12")+COUNTIF($AW242,"=12")</f>
        <v>7</v>
      </c>
      <c r="DX242" s="40">
        <f>COUNTIF($AX242,"=11")+COUNTIF($AY242,"=9")+COUNTIF($AZ242,"=15")+COUNTIF($BA242,"=16")+COUNTIF($BB242,"=8")+COUNTIF($BC242,"=10")+COUNTIF($BD242,"=10")+COUNTIF($BE242,"=8")+COUNTIF($BF242,"=10")+COUNTIF($BG242,"=10")</f>
        <v>10</v>
      </c>
      <c r="DY242" s="40">
        <f>COUNTIF($BH242,"=12")+COUNTIF($BI242,"=23")+COUNTIF($BJ242,"=23")+COUNTIF($BK242,"=15")+COUNTIF($BL242,"=10")+COUNTIF($BM242,"=12")+COUNTIF($BN242,"=12")+COUNTIF($BO242,"=16")+COUNTIF($BP242,"=8")+COUNTIF($BQ242,"=12")+COUNTIF($BR242,"=22")+COUNTIF($BS242,"=20")+COUNTIF($BT242,"=13")</f>
        <v>11</v>
      </c>
      <c r="DZ242" s="40">
        <f>COUNTIF($BU242,"=12")+COUNTIF($BV242,"=11")+COUNTIF($BW242,"=13")+COUNTIF($BX242,"=10")+COUNTIF($BY242,"=11")+COUNTIF($BZ242,"=12")+COUNTIF($CA242,"=12")</f>
        <v>6</v>
      </c>
      <c r="EA242" s="2" t="s">
        <v>63</v>
      </c>
      <c r="EB242" s="20" t="s">
        <v>509</v>
      </c>
    </row>
    <row r="243" spans="1:133" s="51" customFormat="1" x14ac:dyDescent="0.25">
      <c r="A243" s="133">
        <v>829079</v>
      </c>
      <c r="B243" s="35" t="s">
        <v>29</v>
      </c>
      <c r="C243" s="2" t="s">
        <v>166</v>
      </c>
      <c r="D243" s="112" t="s">
        <v>31</v>
      </c>
      <c r="E243" s="2" t="s">
        <v>111</v>
      </c>
      <c r="F243" s="2" t="s">
        <v>507</v>
      </c>
      <c r="G243" s="98">
        <v>43739</v>
      </c>
      <c r="H243" s="72" t="s">
        <v>0</v>
      </c>
      <c r="I243" s="20" t="s">
        <v>286</v>
      </c>
      <c r="J243" s="2" t="s">
        <v>284</v>
      </c>
      <c r="K243" s="123">
        <f>+COUNTIF($N243,"&lt;=21")+COUNTIF($AA243,"&lt;=9")+COUNTIF($AJ243,"&lt;=16")+COUNTIF($AN243,"&gt;=22")+COUNTIF($AP243,"&gt;=17")+COUNTIF($AQ243,"&lt;=14")+COUNTIF($AR243,"&gt;=19")+COUNTIF($BK243,"&lt;=15")+COUNTIF($BO243,"&gt;=16")+COUNTIF($BX243,"&lt;=10")</f>
        <v>5</v>
      </c>
      <c r="L243" s="124">
        <f>65-(+DU243+DV243+DW243+DX243+DY243+DZ243)</f>
        <v>12</v>
      </c>
      <c r="M243" s="113">
        <v>13</v>
      </c>
      <c r="N243" s="113">
        <v>24</v>
      </c>
      <c r="O243" s="113">
        <v>14</v>
      </c>
      <c r="P243" s="113">
        <v>10</v>
      </c>
      <c r="Q243" s="114">
        <v>11</v>
      </c>
      <c r="R243" s="114">
        <v>14</v>
      </c>
      <c r="S243" s="113">
        <v>12</v>
      </c>
      <c r="T243" s="113">
        <v>12</v>
      </c>
      <c r="U243" s="113">
        <v>12</v>
      </c>
      <c r="V243" s="113">
        <v>14</v>
      </c>
      <c r="W243" s="113">
        <v>13</v>
      </c>
      <c r="X243" s="113">
        <v>16</v>
      </c>
      <c r="Y243" s="113">
        <v>17</v>
      </c>
      <c r="Z243" s="114">
        <v>9</v>
      </c>
      <c r="AA243" s="114">
        <v>10</v>
      </c>
      <c r="AB243" s="113">
        <v>11</v>
      </c>
      <c r="AC243" s="113">
        <v>11</v>
      </c>
      <c r="AD243" s="113">
        <v>25</v>
      </c>
      <c r="AE243" s="113">
        <v>15</v>
      </c>
      <c r="AF243" s="113">
        <v>19</v>
      </c>
      <c r="AG243" s="113">
        <v>29</v>
      </c>
      <c r="AH243" s="114">
        <v>15</v>
      </c>
      <c r="AI243" s="114">
        <v>15</v>
      </c>
      <c r="AJ243" s="114">
        <v>16</v>
      </c>
      <c r="AK243" s="114">
        <v>17</v>
      </c>
      <c r="AL243" s="113">
        <v>11</v>
      </c>
      <c r="AM243" s="113">
        <v>11</v>
      </c>
      <c r="AN243" s="114">
        <v>19</v>
      </c>
      <c r="AO243" s="114">
        <v>22</v>
      </c>
      <c r="AP243" s="113">
        <v>17</v>
      </c>
      <c r="AQ243" s="113">
        <v>14</v>
      </c>
      <c r="AR243" s="113">
        <v>17</v>
      </c>
      <c r="AS243" s="113">
        <v>17</v>
      </c>
      <c r="AT243" s="114">
        <v>37</v>
      </c>
      <c r="AU243" s="114">
        <v>38</v>
      </c>
      <c r="AV243" s="113">
        <v>12</v>
      </c>
      <c r="AW243" s="113">
        <v>12</v>
      </c>
      <c r="AX243" s="113">
        <v>11</v>
      </c>
      <c r="AY243" s="113">
        <v>9</v>
      </c>
      <c r="AZ243" s="114">
        <v>16</v>
      </c>
      <c r="BA243" s="114">
        <v>16</v>
      </c>
      <c r="BB243" s="113">
        <v>8</v>
      </c>
      <c r="BC243" s="113">
        <v>10</v>
      </c>
      <c r="BD243" s="113">
        <v>10</v>
      </c>
      <c r="BE243" s="113">
        <v>8</v>
      </c>
      <c r="BF243" s="113">
        <v>10</v>
      </c>
      <c r="BG243" s="113">
        <v>10</v>
      </c>
      <c r="BH243" s="113">
        <v>12</v>
      </c>
      <c r="BI243" s="114">
        <v>23</v>
      </c>
      <c r="BJ243" s="114">
        <v>23</v>
      </c>
      <c r="BK243" s="113">
        <v>15</v>
      </c>
      <c r="BL243" s="113">
        <v>10</v>
      </c>
      <c r="BM243" s="113">
        <v>12</v>
      </c>
      <c r="BN243" s="113">
        <v>12</v>
      </c>
      <c r="BO243" s="113">
        <v>15</v>
      </c>
      <c r="BP243" s="113">
        <v>8</v>
      </c>
      <c r="BQ243" s="113">
        <v>12</v>
      </c>
      <c r="BR243" s="113">
        <v>22</v>
      </c>
      <c r="BS243" s="113">
        <v>20</v>
      </c>
      <c r="BT243" s="113">
        <v>14</v>
      </c>
      <c r="BU243" s="113">
        <v>12</v>
      </c>
      <c r="BV243" s="113">
        <v>11</v>
      </c>
      <c r="BW243" s="113">
        <v>13</v>
      </c>
      <c r="BX243" s="113">
        <v>10</v>
      </c>
      <c r="BY243" s="113">
        <v>11</v>
      </c>
      <c r="BZ243" s="113">
        <v>13</v>
      </c>
      <c r="CA243" s="113">
        <v>12</v>
      </c>
      <c r="CB243" s="71" t="s">
        <v>0</v>
      </c>
      <c r="CC243" s="71" t="s">
        <v>0</v>
      </c>
      <c r="CD243" s="71" t="s">
        <v>0</v>
      </c>
      <c r="CE243" s="71" t="s">
        <v>0</v>
      </c>
      <c r="CF243" s="71" t="s">
        <v>0</v>
      </c>
      <c r="CG243" s="71" t="s">
        <v>0</v>
      </c>
      <c r="CH243" s="71" t="s">
        <v>0</v>
      </c>
      <c r="CI243" s="71" t="s">
        <v>0</v>
      </c>
      <c r="CJ243" s="71" t="s">
        <v>0</v>
      </c>
      <c r="CK243" s="71" t="s">
        <v>0</v>
      </c>
      <c r="CL243" s="71" t="s">
        <v>0</v>
      </c>
      <c r="CM243" s="71" t="s">
        <v>0</v>
      </c>
      <c r="CN243" s="71" t="s">
        <v>0</v>
      </c>
      <c r="CO243" s="71" t="s">
        <v>0</v>
      </c>
      <c r="CP243" s="71" t="s">
        <v>0</v>
      </c>
      <c r="CQ243" s="71" t="s">
        <v>0</v>
      </c>
      <c r="CR243" s="71" t="s">
        <v>0</v>
      </c>
      <c r="CS243" s="71" t="s">
        <v>0</v>
      </c>
      <c r="CT243" s="71" t="s">
        <v>0</v>
      </c>
      <c r="CU243" s="71" t="s">
        <v>0</v>
      </c>
      <c r="CV243" s="71" t="s">
        <v>0</v>
      </c>
      <c r="CW243" s="71" t="s">
        <v>0</v>
      </c>
      <c r="CX243" s="71" t="s">
        <v>0</v>
      </c>
      <c r="CY243" s="71" t="s">
        <v>0</v>
      </c>
      <c r="CZ243" s="71" t="s">
        <v>0</v>
      </c>
      <c r="DA243" s="71" t="s">
        <v>0</v>
      </c>
      <c r="DB243" s="71" t="s">
        <v>0</v>
      </c>
      <c r="DC243" s="71" t="s">
        <v>0</v>
      </c>
      <c r="DD243" s="71" t="s">
        <v>0</v>
      </c>
      <c r="DE243" s="71" t="s">
        <v>0</v>
      </c>
      <c r="DF243" s="71" t="s">
        <v>0</v>
      </c>
      <c r="DG243" s="71" t="s">
        <v>0</v>
      </c>
      <c r="DH243" s="71" t="s">
        <v>0</v>
      </c>
      <c r="DI243" s="71" t="s">
        <v>0</v>
      </c>
      <c r="DJ243" s="71" t="s">
        <v>0</v>
      </c>
      <c r="DK243" s="71" t="s">
        <v>0</v>
      </c>
      <c r="DL243" s="71" t="s">
        <v>0</v>
      </c>
      <c r="DM243" s="71" t="s">
        <v>0</v>
      </c>
      <c r="DN243" s="71" t="s">
        <v>0</v>
      </c>
      <c r="DO243" s="71" t="s">
        <v>0</v>
      </c>
      <c r="DP243" s="71" t="s">
        <v>0</v>
      </c>
      <c r="DQ243" s="71" t="s">
        <v>0</v>
      </c>
      <c r="DR243" s="71" t="s">
        <v>0</v>
      </c>
      <c r="DS243" s="71" t="s">
        <v>0</v>
      </c>
      <c r="DT243" s="143">
        <f>(2.71828^(-492.8857+59.0795*K243+7.224*L243))/(1+(2.71828^(-492.8857+59.0795*K243+7.224*L243)))</f>
        <v>7.5878181534159005E-49</v>
      </c>
      <c r="DU243" s="40">
        <f>COUNTIF($M243,"=13")+COUNTIF($N243,"=21")+COUNTIF($O243,"=14")+COUNTIF($P243,"=11")+COUNTIF($Q243,"=11")+COUNTIF($R243,"=14")+COUNTIF($S243,"=12")+COUNTIF($T243,"=12")+COUNTIF($U243,"=12")+COUNTIF($V243,"=13")+COUNTIF($W243,"=13")+COUNTIF($X243,"=16")</f>
        <v>9</v>
      </c>
      <c r="DV243" s="40">
        <f>COUNTIF($Y243,"=17")+COUNTIF($Z243,"=9")+COUNTIF($AA243,"=9")+COUNTIF($AB243,"=11")+COUNTIF($AC243,"=11")+COUNTIF($AD243,"=25")+COUNTIF($AE243,"=15")+COUNTIF($AF243,"=19")+COUNTIF($AG243,"=30")+COUNTIF($AH243,"=15")+COUNTIF($AI243,"=15")+COUNTIF($AJ243,"=16")+COUNTIF($AK243,"=17")</f>
        <v>11</v>
      </c>
      <c r="DW243" s="40">
        <f>COUNTIF($AL243,"=11")+COUNTIF($AM243,"=11")+COUNTIF($AN243,"=22")+COUNTIF($AO243,"=23")+COUNTIF($AP243,"=17")+COUNTIF($AQ243,"=14")+COUNTIF($AR243,"=19")+COUNTIF($AS243,"=17")+COUNTIF($AV243,"=12")+COUNTIF($AW243,"=12")</f>
        <v>7</v>
      </c>
      <c r="DX243" s="40">
        <f>COUNTIF($AX243,"=11")+COUNTIF($AY243,"=9")+COUNTIF($AZ243,"=15")+COUNTIF($BA243,"=16")+COUNTIF($BB243,"=8")+COUNTIF($BC243,"=10")+COUNTIF($BD243,"=10")+COUNTIF($BE243,"=8")+COUNTIF($BF243,"=10")+COUNTIF($BG243,"=10")</f>
        <v>9</v>
      </c>
      <c r="DY243" s="40">
        <f>COUNTIF($BH243,"=12")+COUNTIF($BI243,"=23")+COUNTIF($BJ243,"=23")+COUNTIF($BK243,"=15")+COUNTIF($BL243,"=10")+COUNTIF($BM243,"=12")+COUNTIF($BN243,"=12")+COUNTIF($BO243,"=16")+COUNTIF($BP243,"=8")+COUNTIF($BQ243,"=12")+COUNTIF($BR243,"=22")+COUNTIF($BS243,"=20")+COUNTIF($BT243,"=13")</f>
        <v>11</v>
      </c>
      <c r="DZ243" s="40">
        <f>COUNTIF($BU243,"=12")+COUNTIF($BV243,"=11")+COUNTIF($BW243,"=13")+COUNTIF($BX243,"=10")+COUNTIF($BY243,"=11")+COUNTIF($BZ243,"=12")+COUNTIF($CA243,"=12")</f>
        <v>6</v>
      </c>
      <c r="EA243" s="2" t="s">
        <v>0</v>
      </c>
      <c r="EB243" s="2" t="s">
        <v>0</v>
      </c>
    </row>
    <row r="244" spans="1:133" s="51" customFormat="1" x14ac:dyDescent="0.25">
      <c r="A244" s="133">
        <v>831295</v>
      </c>
      <c r="B244" s="72" t="s">
        <v>514</v>
      </c>
      <c r="C244" s="2" t="s">
        <v>166</v>
      </c>
      <c r="D244" s="112" t="s">
        <v>31</v>
      </c>
      <c r="E244" s="2" t="s">
        <v>111</v>
      </c>
      <c r="F244" s="20" t="s">
        <v>514</v>
      </c>
      <c r="G244" s="98">
        <v>43739</v>
      </c>
      <c r="H244" s="72" t="s">
        <v>0</v>
      </c>
      <c r="I244" s="20" t="s">
        <v>286</v>
      </c>
      <c r="J244" s="20" t="s">
        <v>284</v>
      </c>
      <c r="K244" s="123">
        <f>+COUNTIF($N244,"&lt;=21")+COUNTIF($AA244,"&lt;=9")+COUNTIF($AJ244,"&lt;=16")+COUNTIF($AN244,"&gt;=22")+COUNTIF($AP244,"&gt;=17")+COUNTIF($AQ244,"&lt;=14")+COUNTIF($AR244,"&gt;=19")+COUNTIF($BK244,"&lt;=15")+COUNTIF($BO244,"&gt;=16")+COUNTIF($BX244,"&lt;=10")</f>
        <v>5</v>
      </c>
      <c r="L244" s="124">
        <f>65-(+DU244+DV244+DW244+DX244+DY244+DZ244)</f>
        <v>12</v>
      </c>
      <c r="M244" s="54">
        <v>13</v>
      </c>
      <c r="N244" s="54">
        <v>25</v>
      </c>
      <c r="O244" s="54">
        <v>14</v>
      </c>
      <c r="P244" s="54">
        <v>11</v>
      </c>
      <c r="Q244" s="114">
        <v>12</v>
      </c>
      <c r="R244" s="114">
        <v>15</v>
      </c>
      <c r="S244" s="54">
        <v>12</v>
      </c>
      <c r="T244" s="54">
        <v>12</v>
      </c>
      <c r="U244" s="54">
        <v>11</v>
      </c>
      <c r="V244" s="54">
        <v>13</v>
      </c>
      <c r="W244" s="54">
        <v>13</v>
      </c>
      <c r="X244" s="54">
        <v>16</v>
      </c>
      <c r="Y244" s="54">
        <v>17</v>
      </c>
      <c r="Z244" s="114">
        <v>9</v>
      </c>
      <c r="AA244" s="114">
        <v>10</v>
      </c>
      <c r="AB244" s="54">
        <v>11</v>
      </c>
      <c r="AC244" s="54">
        <v>11</v>
      </c>
      <c r="AD244" s="54">
        <v>25</v>
      </c>
      <c r="AE244" s="54">
        <v>15</v>
      </c>
      <c r="AF244" s="54">
        <v>19</v>
      </c>
      <c r="AG244" s="54">
        <v>30</v>
      </c>
      <c r="AH244" s="114">
        <v>14</v>
      </c>
      <c r="AI244" s="114">
        <v>15</v>
      </c>
      <c r="AJ244" s="114">
        <v>16</v>
      </c>
      <c r="AK244" s="114">
        <v>17</v>
      </c>
      <c r="AL244" s="54">
        <v>11</v>
      </c>
      <c r="AM244" s="54">
        <v>10</v>
      </c>
      <c r="AN244" s="114">
        <v>19</v>
      </c>
      <c r="AO244" s="114">
        <v>23</v>
      </c>
      <c r="AP244" s="54">
        <v>16</v>
      </c>
      <c r="AQ244" s="54">
        <v>15</v>
      </c>
      <c r="AR244" s="54">
        <v>19</v>
      </c>
      <c r="AS244" s="54">
        <v>17</v>
      </c>
      <c r="AT244" s="114">
        <v>35</v>
      </c>
      <c r="AU244" s="114">
        <v>39</v>
      </c>
      <c r="AV244" s="54">
        <v>12</v>
      </c>
      <c r="AW244" s="54">
        <v>12</v>
      </c>
      <c r="AX244" s="54">
        <v>11</v>
      </c>
      <c r="AY244" s="54">
        <v>9</v>
      </c>
      <c r="AZ244" s="114">
        <v>15</v>
      </c>
      <c r="BA244" s="114">
        <v>16</v>
      </c>
      <c r="BB244" s="54">
        <v>8</v>
      </c>
      <c r="BC244" s="54">
        <v>10</v>
      </c>
      <c r="BD244" s="54">
        <v>10</v>
      </c>
      <c r="BE244" s="54">
        <v>8</v>
      </c>
      <c r="BF244" s="54">
        <v>10</v>
      </c>
      <c r="BG244" s="54">
        <v>10</v>
      </c>
      <c r="BH244" s="54">
        <v>12</v>
      </c>
      <c r="BI244" s="114">
        <v>23</v>
      </c>
      <c r="BJ244" s="114">
        <v>25</v>
      </c>
      <c r="BK244" s="54">
        <v>15</v>
      </c>
      <c r="BL244" s="54">
        <v>10</v>
      </c>
      <c r="BM244" s="54">
        <v>12</v>
      </c>
      <c r="BN244" s="54">
        <v>12</v>
      </c>
      <c r="BO244" s="54">
        <v>17</v>
      </c>
      <c r="BP244" s="54">
        <v>8</v>
      </c>
      <c r="BQ244" s="54">
        <v>12</v>
      </c>
      <c r="BR244" s="54">
        <v>22</v>
      </c>
      <c r="BS244" s="54">
        <v>20</v>
      </c>
      <c r="BT244" s="54">
        <v>13</v>
      </c>
      <c r="BU244" s="54">
        <v>12</v>
      </c>
      <c r="BV244" s="54">
        <v>11</v>
      </c>
      <c r="BW244" s="54">
        <v>13</v>
      </c>
      <c r="BX244" s="54">
        <v>10</v>
      </c>
      <c r="BY244" s="54">
        <v>11</v>
      </c>
      <c r="BZ244" s="54">
        <v>12</v>
      </c>
      <c r="CA244" s="54">
        <v>12</v>
      </c>
      <c r="CB244" s="71" t="s">
        <v>0</v>
      </c>
      <c r="CC244" s="71" t="s">
        <v>0</v>
      </c>
      <c r="CD244" s="71" t="s">
        <v>0</v>
      </c>
      <c r="CE244" s="71" t="s">
        <v>0</v>
      </c>
      <c r="CF244" s="71" t="s">
        <v>0</v>
      </c>
      <c r="CG244" s="71" t="s">
        <v>0</v>
      </c>
      <c r="CH244" s="71" t="s">
        <v>0</v>
      </c>
      <c r="CI244" s="71" t="s">
        <v>0</v>
      </c>
      <c r="CJ244" s="71" t="s">
        <v>0</v>
      </c>
      <c r="CK244" s="71" t="s">
        <v>0</v>
      </c>
      <c r="CL244" s="71" t="s">
        <v>0</v>
      </c>
      <c r="CM244" s="71" t="s">
        <v>0</v>
      </c>
      <c r="CN244" s="71" t="s">
        <v>0</v>
      </c>
      <c r="CO244" s="71" t="s">
        <v>0</v>
      </c>
      <c r="CP244" s="71" t="s">
        <v>0</v>
      </c>
      <c r="CQ244" s="71" t="s">
        <v>0</v>
      </c>
      <c r="CR244" s="71" t="s">
        <v>0</v>
      </c>
      <c r="CS244" s="71" t="s">
        <v>0</v>
      </c>
      <c r="CT244" s="71" t="s">
        <v>0</v>
      </c>
      <c r="CU244" s="71" t="s">
        <v>0</v>
      </c>
      <c r="CV244" s="71" t="s">
        <v>0</v>
      </c>
      <c r="CW244" s="71" t="s">
        <v>0</v>
      </c>
      <c r="CX244" s="71" t="s">
        <v>0</v>
      </c>
      <c r="CY244" s="71" t="s">
        <v>0</v>
      </c>
      <c r="CZ244" s="71" t="s">
        <v>0</v>
      </c>
      <c r="DA244" s="71" t="s">
        <v>0</v>
      </c>
      <c r="DB244" s="71" t="s">
        <v>0</v>
      </c>
      <c r="DC244" s="71" t="s">
        <v>0</v>
      </c>
      <c r="DD244" s="71" t="s">
        <v>0</v>
      </c>
      <c r="DE244" s="71" t="s">
        <v>0</v>
      </c>
      <c r="DF244" s="71" t="s">
        <v>0</v>
      </c>
      <c r="DG244" s="71" t="s">
        <v>0</v>
      </c>
      <c r="DH244" s="71" t="s">
        <v>0</v>
      </c>
      <c r="DI244" s="71" t="s">
        <v>0</v>
      </c>
      <c r="DJ244" s="71" t="s">
        <v>0</v>
      </c>
      <c r="DK244" s="71" t="s">
        <v>0</v>
      </c>
      <c r="DL244" s="71" t="s">
        <v>0</v>
      </c>
      <c r="DM244" s="71" t="s">
        <v>0</v>
      </c>
      <c r="DN244" s="71" t="s">
        <v>0</v>
      </c>
      <c r="DO244" s="71" t="s">
        <v>0</v>
      </c>
      <c r="DP244" s="71" t="s">
        <v>0</v>
      </c>
      <c r="DQ244" s="71" t="s">
        <v>0</v>
      </c>
      <c r="DR244" s="71" t="s">
        <v>0</v>
      </c>
      <c r="DS244" s="71" t="s">
        <v>0</v>
      </c>
      <c r="DT244" s="143">
        <f>(2.71828^(-492.8857+59.0795*K244+7.224*L244))/(1+(2.71828^(-492.8857+59.0795*K244+7.224*L244)))</f>
        <v>7.5878181534159005E-49</v>
      </c>
      <c r="DU244" s="40">
        <f>COUNTIF($M244,"=13")+COUNTIF($N244,"=21")+COUNTIF($O244,"=14")+COUNTIF($P244,"=11")+COUNTIF($Q244,"=11")+COUNTIF($R244,"=14")+COUNTIF($S244,"=12")+COUNTIF($T244,"=12")+COUNTIF($U244,"=12")+COUNTIF($V244,"=13")+COUNTIF($W244,"=13")+COUNTIF($X244,"=16")</f>
        <v>8</v>
      </c>
      <c r="DV244" s="40">
        <f>COUNTIF($Y244,"=17")+COUNTIF($Z244,"=9")+COUNTIF($AA244,"=9")+COUNTIF($AB244,"=11")+COUNTIF($AC244,"=11")+COUNTIF($AD244,"=25")+COUNTIF($AE244,"=15")+COUNTIF($AF244,"=19")+COUNTIF($AG244,"=30")+COUNTIF($AH244,"=15")+COUNTIF($AI244,"=15")+COUNTIF($AJ244,"=16")+COUNTIF($AK244,"=17")</f>
        <v>11</v>
      </c>
      <c r="DW244" s="40">
        <f>COUNTIF($AL244,"=11")+COUNTIF($AM244,"=11")+COUNTIF($AN244,"=22")+COUNTIF($AO244,"=23")+COUNTIF($AP244,"=17")+COUNTIF($AQ244,"=14")+COUNTIF($AR244,"=19")+COUNTIF($AS244,"=17")+COUNTIF($AV244,"=12")+COUNTIF($AW244,"=12")</f>
        <v>6</v>
      </c>
      <c r="DX244" s="40">
        <f>COUNTIF($AX244,"=11")+COUNTIF($AY244,"=9")+COUNTIF($AZ244,"=15")+COUNTIF($BA244,"=16")+COUNTIF($BB244,"=8")+COUNTIF($BC244,"=10")+COUNTIF($BD244,"=10")+COUNTIF($BE244,"=8")+COUNTIF($BF244,"=10")+COUNTIF($BG244,"=10")</f>
        <v>10</v>
      </c>
      <c r="DY244" s="40">
        <f>COUNTIF($BH244,"=12")+COUNTIF($BI244,"=23")+COUNTIF($BJ244,"=23")+COUNTIF($BK244,"=15")+COUNTIF($BL244,"=10")+COUNTIF($BM244,"=12")+COUNTIF($BN244,"=12")+COUNTIF($BO244,"=16")+COUNTIF($BP244,"=8")+COUNTIF($BQ244,"=12")+COUNTIF($BR244,"=22")+COUNTIF($BS244,"=20")+COUNTIF($BT244,"=13")</f>
        <v>11</v>
      </c>
      <c r="DZ244" s="40">
        <f>COUNTIF($BU244,"=12")+COUNTIF($BV244,"=11")+COUNTIF($BW244,"=13")+COUNTIF($BX244,"=10")+COUNTIF($BY244,"=11")+COUNTIF($BZ244,"=12")+COUNTIF($CA244,"=12")</f>
        <v>7</v>
      </c>
      <c r="EA244" s="2" t="s">
        <v>0</v>
      </c>
      <c r="EB244" s="20" t="s">
        <v>515</v>
      </c>
    </row>
    <row r="245" spans="1:133" s="51" customFormat="1" x14ac:dyDescent="0.25">
      <c r="A245" s="20" t="s">
        <v>261</v>
      </c>
      <c r="B245" s="35" t="s">
        <v>195</v>
      </c>
      <c r="C245" s="2" t="s">
        <v>166</v>
      </c>
      <c r="D245" s="112" t="s">
        <v>31</v>
      </c>
      <c r="E245" s="2" t="s">
        <v>5</v>
      </c>
      <c r="F245" s="2" t="s">
        <v>195</v>
      </c>
      <c r="G245" s="98">
        <v>43739</v>
      </c>
      <c r="H245" s="72" t="s">
        <v>0</v>
      </c>
      <c r="I245" s="20" t="s">
        <v>286</v>
      </c>
      <c r="J245" s="2" t="s">
        <v>284</v>
      </c>
      <c r="K245" s="123">
        <f>+COUNTIF($N245,"&lt;=21")+COUNTIF($AA245,"&lt;=9")+COUNTIF($AJ245,"&lt;=16")+COUNTIF($AN245,"&gt;=22")+COUNTIF($AP245,"&gt;=17")+COUNTIF($AQ245,"&lt;=14")+COUNTIF($AR245,"&gt;=19")+COUNTIF($BK245,"&lt;=15")+COUNTIF($BO245,"&gt;=16")+COUNTIF($BX245,"&lt;=10")</f>
        <v>5</v>
      </c>
      <c r="L245" s="124">
        <f>65-(+DU245+DV245+DW245+DX245+DY245+DZ245)</f>
        <v>12</v>
      </c>
      <c r="M245" s="113">
        <v>13</v>
      </c>
      <c r="N245" s="113">
        <v>24</v>
      </c>
      <c r="O245" s="113">
        <v>14</v>
      </c>
      <c r="P245" s="113">
        <v>11</v>
      </c>
      <c r="Q245" s="114">
        <v>12</v>
      </c>
      <c r="R245" s="114">
        <v>15</v>
      </c>
      <c r="S245" s="113">
        <v>12</v>
      </c>
      <c r="T245" s="113">
        <v>12</v>
      </c>
      <c r="U245" s="113">
        <v>11</v>
      </c>
      <c r="V245" s="113">
        <v>13</v>
      </c>
      <c r="W245" s="113">
        <v>13</v>
      </c>
      <c r="X245" s="113">
        <v>16</v>
      </c>
      <c r="Y245" s="113">
        <v>17</v>
      </c>
      <c r="Z245" s="114">
        <v>9</v>
      </c>
      <c r="AA245" s="114">
        <v>10</v>
      </c>
      <c r="AB245" s="113">
        <v>11</v>
      </c>
      <c r="AC245" s="113">
        <v>11</v>
      </c>
      <c r="AD245" s="113">
        <v>25</v>
      </c>
      <c r="AE245" s="113">
        <v>15</v>
      </c>
      <c r="AF245" s="113">
        <v>19</v>
      </c>
      <c r="AG245" s="113">
        <v>31</v>
      </c>
      <c r="AH245" s="114">
        <v>15</v>
      </c>
      <c r="AI245" s="114">
        <v>15</v>
      </c>
      <c r="AJ245" s="114">
        <v>16</v>
      </c>
      <c r="AK245" s="114">
        <v>17</v>
      </c>
      <c r="AL245" s="113">
        <v>11</v>
      </c>
      <c r="AM245" s="113">
        <v>11</v>
      </c>
      <c r="AN245" s="114">
        <v>19</v>
      </c>
      <c r="AO245" s="114">
        <v>23</v>
      </c>
      <c r="AP245" s="113">
        <v>17</v>
      </c>
      <c r="AQ245" s="113">
        <v>14</v>
      </c>
      <c r="AR245" s="113">
        <v>18</v>
      </c>
      <c r="AS245" s="113">
        <v>18</v>
      </c>
      <c r="AT245" s="114">
        <v>36</v>
      </c>
      <c r="AU245" s="114">
        <v>38</v>
      </c>
      <c r="AV245" s="113">
        <v>12</v>
      </c>
      <c r="AW245" s="113">
        <v>12</v>
      </c>
      <c r="AX245" s="113">
        <v>11</v>
      </c>
      <c r="AY245" s="113">
        <v>9</v>
      </c>
      <c r="AZ245" s="114">
        <v>15</v>
      </c>
      <c r="BA245" s="114">
        <v>16</v>
      </c>
      <c r="BB245" s="113">
        <v>8</v>
      </c>
      <c r="BC245" s="113">
        <v>10</v>
      </c>
      <c r="BD245" s="113">
        <v>10</v>
      </c>
      <c r="BE245" s="113">
        <v>8</v>
      </c>
      <c r="BF245" s="113">
        <v>9</v>
      </c>
      <c r="BG245" s="113">
        <v>10</v>
      </c>
      <c r="BH245" s="113">
        <v>12</v>
      </c>
      <c r="BI245" s="114">
        <v>23</v>
      </c>
      <c r="BJ245" s="114">
        <v>23</v>
      </c>
      <c r="BK245" s="113">
        <v>15</v>
      </c>
      <c r="BL245" s="113">
        <v>10</v>
      </c>
      <c r="BM245" s="113">
        <v>12</v>
      </c>
      <c r="BN245" s="113">
        <v>12</v>
      </c>
      <c r="BO245" s="113">
        <v>16</v>
      </c>
      <c r="BP245" s="113">
        <v>8</v>
      </c>
      <c r="BQ245" s="113">
        <v>12</v>
      </c>
      <c r="BR245" s="113">
        <v>22</v>
      </c>
      <c r="BS245" s="113">
        <v>20</v>
      </c>
      <c r="BT245" s="113">
        <v>14</v>
      </c>
      <c r="BU245" s="113">
        <v>12</v>
      </c>
      <c r="BV245" s="113">
        <v>11</v>
      </c>
      <c r="BW245" s="113">
        <v>13</v>
      </c>
      <c r="BX245" s="113">
        <v>11</v>
      </c>
      <c r="BY245" s="113">
        <v>11</v>
      </c>
      <c r="BZ245" s="113">
        <v>12</v>
      </c>
      <c r="CA245" s="113">
        <v>12</v>
      </c>
      <c r="CB245" s="71" t="s">
        <v>0</v>
      </c>
      <c r="CC245" s="71" t="s">
        <v>0</v>
      </c>
      <c r="CD245" s="71" t="s">
        <v>0</v>
      </c>
      <c r="CE245" s="71" t="s">
        <v>0</v>
      </c>
      <c r="CF245" s="71" t="s">
        <v>0</v>
      </c>
      <c r="CG245" s="71" t="s">
        <v>0</v>
      </c>
      <c r="CH245" s="71" t="s">
        <v>0</v>
      </c>
      <c r="CI245" s="71" t="s">
        <v>0</v>
      </c>
      <c r="CJ245" s="71" t="s">
        <v>0</v>
      </c>
      <c r="CK245" s="71" t="s">
        <v>0</v>
      </c>
      <c r="CL245" s="71" t="s">
        <v>0</v>
      </c>
      <c r="CM245" s="71" t="s">
        <v>0</v>
      </c>
      <c r="CN245" s="71" t="s">
        <v>0</v>
      </c>
      <c r="CO245" s="71" t="s">
        <v>0</v>
      </c>
      <c r="CP245" s="71" t="s">
        <v>0</v>
      </c>
      <c r="CQ245" s="71" t="s">
        <v>0</v>
      </c>
      <c r="CR245" s="71" t="s">
        <v>0</v>
      </c>
      <c r="CS245" s="71" t="s">
        <v>0</v>
      </c>
      <c r="CT245" s="71" t="s">
        <v>0</v>
      </c>
      <c r="CU245" s="71" t="s">
        <v>0</v>
      </c>
      <c r="CV245" s="71" t="s">
        <v>0</v>
      </c>
      <c r="CW245" s="71" t="s">
        <v>0</v>
      </c>
      <c r="CX245" s="71" t="s">
        <v>0</v>
      </c>
      <c r="CY245" s="71" t="s">
        <v>0</v>
      </c>
      <c r="CZ245" s="71" t="s">
        <v>0</v>
      </c>
      <c r="DA245" s="71" t="s">
        <v>0</v>
      </c>
      <c r="DB245" s="71" t="s">
        <v>0</v>
      </c>
      <c r="DC245" s="71" t="s">
        <v>0</v>
      </c>
      <c r="DD245" s="71" t="s">
        <v>0</v>
      </c>
      <c r="DE245" s="71" t="s">
        <v>0</v>
      </c>
      <c r="DF245" s="71" t="s">
        <v>0</v>
      </c>
      <c r="DG245" s="71" t="s">
        <v>0</v>
      </c>
      <c r="DH245" s="71" t="s">
        <v>0</v>
      </c>
      <c r="DI245" s="71" t="s">
        <v>0</v>
      </c>
      <c r="DJ245" s="71" t="s">
        <v>0</v>
      </c>
      <c r="DK245" s="71" t="s">
        <v>0</v>
      </c>
      <c r="DL245" s="71" t="s">
        <v>0</v>
      </c>
      <c r="DM245" s="71" t="s">
        <v>0</v>
      </c>
      <c r="DN245" s="71" t="s">
        <v>0</v>
      </c>
      <c r="DO245" s="71" t="s">
        <v>0</v>
      </c>
      <c r="DP245" s="71" t="s">
        <v>0</v>
      </c>
      <c r="DQ245" s="71" t="s">
        <v>0</v>
      </c>
      <c r="DR245" s="71" t="s">
        <v>0</v>
      </c>
      <c r="DS245" s="71" t="s">
        <v>0</v>
      </c>
      <c r="DT245" s="143">
        <f>(2.71828^(-492.8857+59.0795*K245+7.224*L245))/(1+(2.71828^(-492.8857+59.0795*K245+7.224*L245)))</f>
        <v>7.5878181534159005E-49</v>
      </c>
      <c r="DU245" s="40">
        <f>COUNTIF($M245,"=13")+COUNTIF($N245,"=21")+COUNTIF($O245,"=14")+COUNTIF($P245,"=11")+COUNTIF($Q245,"=11")+COUNTIF($R245,"=14")+COUNTIF($S245,"=12")+COUNTIF($T245,"=12")+COUNTIF($U245,"=12")+COUNTIF($V245,"=13")+COUNTIF($W245,"=13")+COUNTIF($X245,"=16")</f>
        <v>8</v>
      </c>
      <c r="DV245" s="40">
        <f>COUNTIF($Y245,"=17")+COUNTIF($Z245,"=9")+COUNTIF($AA245,"=9")+COUNTIF($AB245,"=11")+COUNTIF($AC245,"=11")+COUNTIF($AD245,"=25")+COUNTIF($AE245,"=15")+COUNTIF($AF245,"=19")+COUNTIF($AG245,"=30")+COUNTIF($AH245,"=15")+COUNTIF($AI245,"=15")+COUNTIF($AJ245,"=16")+COUNTIF($AK245,"=17")</f>
        <v>11</v>
      </c>
      <c r="DW245" s="40">
        <f>COUNTIF($AL245,"=11")+COUNTIF($AM245,"=11")+COUNTIF($AN245,"=22")+COUNTIF($AO245,"=23")+COUNTIF($AP245,"=17")+COUNTIF($AQ245,"=14")+COUNTIF($AR245,"=19")+COUNTIF($AS245,"=17")+COUNTIF($AV245,"=12")+COUNTIF($AW245,"=12")</f>
        <v>7</v>
      </c>
      <c r="DX245" s="40">
        <f>COUNTIF($AX245,"=11")+COUNTIF($AY245,"=9")+COUNTIF($AZ245,"=15")+COUNTIF($BA245,"=16")+COUNTIF($BB245,"=8")+COUNTIF($BC245,"=10")+COUNTIF($BD245,"=10")+COUNTIF($BE245,"=8")+COUNTIF($BF245,"=10")+COUNTIF($BG245,"=10")</f>
        <v>9</v>
      </c>
      <c r="DY245" s="40">
        <f>COUNTIF($BH245,"=12")+COUNTIF($BI245,"=23")+COUNTIF($BJ245,"=23")+COUNTIF($BK245,"=15")+COUNTIF($BL245,"=10")+COUNTIF($BM245,"=12")+COUNTIF($BN245,"=12")+COUNTIF($BO245,"=16")+COUNTIF($BP245,"=8")+COUNTIF($BQ245,"=12")+COUNTIF($BR245,"=22")+COUNTIF($BS245,"=20")+COUNTIF($BT245,"=13")</f>
        <v>12</v>
      </c>
      <c r="DZ245" s="40">
        <f>COUNTIF($BU245,"=12")+COUNTIF($BV245,"=11")+COUNTIF($BW245,"=13")+COUNTIF($BX245,"=10")+COUNTIF($BY245,"=11")+COUNTIF($BZ245,"=12")+COUNTIF($CA245,"=12")</f>
        <v>6</v>
      </c>
      <c r="EA245" s="2" t="s">
        <v>0</v>
      </c>
      <c r="EB245" s="2" t="s">
        <v>516</v>
      </c>
    </row>
    <row r="246" spans="1:133" s="51" customFormat="1" x14ac:dyDescent="0.25">
      <c r="A246" s="20">
        <v>293505</v>
      </c>
      <c r="B246" s="2" t="s">
        <v>11</v>
      </c>
      <c r="C246" s="2" t="s">
        <v>166</v>
      </c>
      <c r="D246" s="112" t="s">
        <v>31</v>
      </c>
      <c r="E246" s="20" t="s">
        <v>10</v>
      </c>
      <c r="F246" s="20" t="s">
        <v>11</v>
      </c>
      <c r="G246" s="98">
        <v>43739</v>
      </c>
      <c r="H246" s="72" t="s">
        <v>0</v>
      </c>
      <c r="I246" s="20" t="s">
        <v>286</v>
      </c>
      <c r="J246" s="20" t="s">
        <v>284</v>
      </c>
      <c r="K246" s="123">
        <f>+COUNTIF($N246,"&lt;=21")+COUNTIF($AA246,"&lt;=9")+COUNTIF($AJ246,"&lt;=16")+COUNTIF($AN246,"&gt;=22")+COUNTIF($AP246,"&gt;=17")+COUNTIF($AQ246,"&lt;=14")+COUNTIF($AR246,"&gt;=19")+COUNTIF($BK246,"&lt;=15")+COUNTIF($BO246,"&gt;=16")+COUNTIF($BX246,"&lt;=10")</f>
        <v>5</v>
      </c>
      <c r="L246" s="124">
        <f>65-(+DU246+DV246+DW246+DX246+DY246+DZ246)</f>
        <v>13</v>
      </c>
      <c r="M246" s="54">
        <v>13</v>
      </c>
      <c r="N246" s="54">
        <v>24</v>
      </c>
      <c r="O246" s="54">
        <v>14</v>
      </c>
      <c r="P246" s="54">
        <v>10</v>
      </c>
      <c r="Q246" s="114">
        <v>11</v>
      </c>
      <c r="R246" s="114">
        <v>14</v>
      </c>
      <c r="S246" s="54">
        <v>12</v>
      </c>
      <c r="T246" s="54">
        <v>12</v>
      </c>
      <c r="U246" s="54">
        <v>13</v>
      </c>
      <c r="V246" s="54">
        <v>13</v>
      </c>
      <c r="W246" s="54">
        <v>13</v>
      </c>
      <c r="X246" s="54">
        <v>16</v>
      </c>
      <c r="Y246" s="54">
        <v>18</v>
      </c>
      <c r="Z246" s="114">
        <v>9</v>
      </c>
      <c r="AA246" s="114">
        <v>10</v>
      </c>
      <c r="AB246" s="54">
        <v>11</v>
      </c>
      <c r="AC246" s="54">
        <v>11</v>
      </c>
      <c r="AD246" s="54">
        <v>25</v>
      </c>
      <c r="AE246" s="54">
        <v>15</v>
      </c>
      <c r="AF246" s="54">
        <v>19</v>
      </c>
      <c r="AG246" s="54">
        <v>30</v>
      </c>
      <c r="AH246" s="114">
        <v>15</v>
      </c>
      <c r="AI246" s="114">
        <v>15</v>
      </c>
      <c r="AJ246" s="114">
        <v>17</v>
      </c>
      <c r="AK246" s="114">
        <v>17</v>
      </c>
      <c r="AL246" s="54">
        <v>10</v>
      </c>
      <c r="AM246" s="54">
        <v>11</v>
      </c>
      <c r="AN246" s="114">
        <v>19</v>
      </c>
      <c r="AO246" s="114">
        <v>23</v>
      </c>
      <c r="AP246" s="54">
        <v>16</v>
      </c>
      <c r="AQ246" s="54">
        <v>14</v>
      </c>
      <c r="AR246" s="54">
        <v>19</v>
      </c>
      <c r="AS246" s="54">
        <v>17</v>
      </c>
      <c r="AT246" s="114">
        <v>35</v>
      </c>
      <c r="AU246" s="114">
        <v>38</v>
      </c>
      <c r="AV246" s="54">
        <v>12</v>
      </c>
      <c r="AW246" s="54">
        <v>12</v>
      </c>
      <c r="AX246" s="54">
        <v>11</v>
      </c>
      <c r="AY246" s="54">
        <v>9</v>
      </c>
      <c r="AZ246" s="114">
        <v>15</v>
      </c>
      <c r="BA246" s="114">
        <v>16</v>
      </c>
      <c r="BB246" s="54">
        <v>8</v>
      </c>
      <c r="BC246" s="54">
        <v>10</v>
      </c>
      <c r="BD246" s="54">
        <v>10</v>
      </c>
      <c r="BE246" s="54">
        <v>8</v>
      </c>
      <c r="BF246" s="54">
        <v>10</v>
      </c>
      <c r="BG246" s="54">
        <v>10</v>
      </c>
      <c r="BH246" s="54">
        <v>12</v>
      </c>
      <c r="BI246" s="114">
        <v>21</v>
      </c>
      <c r="BJ246" s="114">
        <v>24</v>
      </c>
      <c r="BK246" s="54">
        <v>15</v>
      </c>
      <c r="BL246" s="54">
        <v>10</v>
      </c>
      <c r="BM246" s="54">
        <v>12</v>
      </c>
      <c r="BN246" s="54">
        <v>12</v>
      </c>
      <c r="BO246" s="54">
        <v>16</v>
      </c>
      <c r="BP246" s="54">
        <v>8</v>
      </c>
      <c r="BQ246" s="54">
        <v>12</v>
      </c>
      <c r="BR246" s="54">
        <v>22</v>
      </c>
      <c r="BS246" s="54">
        <v>21</v>
      </c>
      <c r="BT246" s="54">
        <v>12</v>
      </c>
      <c r="BU246" s="54">
        <v>12</v>
      </c>
      <c r="BV246" s="54">
        <v>11</v>
      </c>
      <c r="BW246" s="54">
        <v>13</v>
      </c>
      <c r="BX246" s="54">
        <v>10</v>
      </c>
      <c r="BY246" s="54">
        <v>11</v>
      </c>
      <c r="BZ246" s="54">
        <v>12</v>
      </c>
      <c r="CA246" s="54">
        <v>12</v>
      </c>
      <c r="CB246" s="71" t="s">
        <v>0</v>
      </c>
      <c r="CC246" s="71" t="s">
        <v>0</v>
      </c>
      <c r="CD246" s="71" t="s">
        <v>0</v>
      </c>
      <c r="CE246" s="71" t="s">
        <v>0</v>
      </c>
      <c r="CF246" s="71" t="s">
        <v>0</v>
      </c>
      <c r="CG246" s="71" t="s">
        <v>0</v>
      </c>
      <c r="CH246" s="71" t="s">
        <v>0</v>
      </c>
      <c r="CI246" s="71" t="s">
        <v>0</v>
      </c>
      <c r="CJ246" s="71" t="s">
        <v>0</v>
      </c>
      <c r="CK246" s="71" t="s">
        <v>0</v>
      </c>
      <c r="CL246" s="71" t="s">
        <v>0</v>
      </c>
      <c r="CM246" s="71" t="s">
        <v>0</v>
      </c>
      <c r="CN246" s="71" t="s">
        <v>0</v>
      </c>
      <c r="CO246" s="71" t="s">
        <v>0</v>
      </c>
      <c r="CP246" s="71" t="s">
        <v>0</v>
      </c>
      <c r="CQ246" s="71" t="s">
        <v>0</v>
      </c>
      <c r="CR246" s="71" t="s">
        <v>0</v>
      </c>
      <c r="CS246" s="71" t="s">
        <v>0</v>
      </c>
      <c r="CT246" s="71" t="s">
        <v>0</v>
      </c>
      <c r="CU246" s="71" t="s">
        <v>0</v>
      </c>
      <c r="CV246" s="71" t="s">
        <v>0</v>
      </c>
      <c r="CW246" s="71" t="s">
        <v>0</v>
      </c>
      <c r="CX246" s="71" t="s">
        <v>0</v>
      </c>
      <c r="CY246" s="71" t="s">
        <v>0</v>
      </c>
      <c r="CZ246" s="71" t="s">
        <v>0</v>
      </c>
      <c r="DA246" s="71" t="s">
        <v>0</v>
      </c>
      <c r="DB246" s="71" t="s">
        <v>0</v>
      </c>
      <c r="DC246" s="71" t="s">
        <v>0</v>
      </c>
      <c r="DD246" s="71" t="s">
        <v>0</v>
      </c>
      <c r="DE246" s="71" t="s">
        <v>0</v>
      </c>
      <c r="DF246" s="71" t="s">
        <v>0</v>
      </c>
      <c r="DG246" s="71" t="s">
        <v>0</v>
      </c>
      <c r="DH246" s="71" t="s">
        <v>0</v>
      </c>
      <c r="DI246" s="71" t="s">
        <v>0</v>
      </c>
      <c r="DJ246" s="71" t="s">
        <v>0</v>
      </c>
      <c r="DK246" s="71" t="s">
        <v>0</v>
      </c>
      <c r="DL246" s="71" t="s">
        <v>0</v>
      </c>
      <c r="DM246" s="71" t="s">
        <v>0</v>
      </c>
      <c r="DN246" s="71" t="s">
        <v>0</v>
      </c>
      <c r="DO246" s="71" t="s">
        <v>0</v>
      </c>
      <c r="DP246" s="71" t="s">
        <v>0</v>
      </c>
      <c r="DQ246" s="71" t="s">
        <v>0</v>
      </c>
      <c r="DR246" s="71" t="s">
        <v>0</v>
      </c>
      <c r="DS246" s="71" t="s">
        <v>0</v>
      </c>
      <c r="DT246" s="143">
        <f>(2.71828^(-492.8857+59.0795*K246+7.224*L246))/(1+(2.71828^(-492.8857+59.0795*K246+7.224*L246)))</f>
        <v>1.0410177657657065E-45</v>
      </c>
      <c r="DU246" s="40">
        <f>COUNTIF($M246,"=13")+COUNTIF($N246,"=21")+COUNTIF($O246,"=14")+COUNTIF($P246,"=11")+COUNTIF($Q246,"=11")+COUNTIF($R246,"=14")+COUNTIF($S246,"=12")+COUNTIF($T246,"=12")+COUNTIF($U246,"=12")+COUNTIF($V246,"=13")+COUNTIF($W246,"=13")+COUNTIF($X246,"=16")</f>
        <v>9</v>
      </c>
      <c r="DV246" s="40">
        <f>COUNTIF($Y246,"=17")+COUNTIF($Z246,"=9")+COUNTIF($AA246,"=9")+COUNTIF($AB246,"=11")+COUNTIF($AC246,"=11")+COUNTIF($AD246,"=25")+COUNTIF($AE246,"=15")+COUNTIF($AF246,"=19")+COUNTIF($AG246,"=30")+COUNTIF($AH246,"=15")+COUNTIF($AI246,"=15")+COUNTIF($AJ246,"=16")+COUNTIF($AK246,"=17")</f>
        <v>10</v>
      </c>
      <c r="DW246" s="40">
        <f>COUNTIF($AL246,"=11")+COUNTIF($AM246,"=11")+COUNTIF($AN246,"=22")+COUNTIF($AO246,"=23")+COUNTIF($AP246,"=17")+COUNTIF($AQ246,"=14")+COUNTIF($AR246,"=19")+COUNTIF($AS246,"=17")+COUNTIF($AV246,"=12")+COUNTIF($AW246,"=12")</f>
        <v>7</v>
      </c>
      <c r="DX246" s="40">
        <f>COUNTIF($AX246,"=11")+COUNTIF($AY246,"=9")+COUNTIF($AZ246,"=15")+COUNTIF($BA246,"=16")+COUNTIF($BB246,"=8")+COUNTIF($BC246,"=10")+COUNTIF($BD246,"=10")+COUNTIF($BE246,"=8")+COUNTIF($BF246,"=10")+COUNTIF($BG246,"=10")</f>
        <v>10</v>
      </c>
      <c r="DY246" s="40">
        <f>COUNTIF($BH246,"=12")+COUNTIF($BI246,"=23")+COUNTIF($BJ246,"=23")+COUNTIF($BK246,"=15")+COUNTIF($BL246,"=10")+COUNTIF($BM246,"=12")+COUNTIF($BN246,"=12")+COUNTIF($BO246,"=16")+COUNTIF($BP246,"=8")+COUNTIF($BQ246,"=12")+COUNTIF($BR246,"=22")+COUNTIF($BS246,"=20")+COUNTIF($BT246,"=13")</f>
        <v>9</v>
      </c>
      <c r="DZ246" s="40">
        <f>COUNTIF($BU246,"=12")+COUNTIF($BV246,"=11")+COUNTIF($BW246,"=13")+COUNTIF($BX246,"=10")+COUNTIF($BY246,"=11")+COUNTIF($BZ246,"=12")+COUNTIF($CA246,"=12")</f>
        <v>7</v>
      </c>
      <c r="EA246" s="2" t="s">
        <v>0</v>
      </c>
      <c r="EB246" s="20" t="s">
        <v>545</v>
      </c>
    </row>
    <row r="247" spans="1:133" s="51" customFormat="1" x14ac:dyDescent="0.25">
      <c r="A247" s="20" t="s">
        <v>251</v>
      </c>
      <c r="B247" s="52" t="s">
        <v>47</v>
      </c>
      <c r="C247" s="2" t="s">
        <v>166</v>
      </c>
      <c r="D247" s="112" t="s">
        <v>31</v>
      </c>
      <c r="E247" s="2" t="s">
        <v>5</v>
      </c>
      <c r="F247" s="2" t="s">
        <v>47</v>
      </c>
      <c r="G247" s="98">
        <v>43739</v>
      </c>
      <c r="H247" s="72" t="s">
        <v>0</v>
      </c>
      <c r="I247" s="2" t="s">
        <v>285</v>
      </c>
      <c r="J247" s="2" t="s">
        <v>284</v>
      </c>
      <c r="K247" s="123">
        <f>+COUNTIF($N247,"&lt;=21")+COUNTIF($AA247,"&lt;=9")+COUNTIF($AJ247,"&lt;=16")+COUNTIF($AN247,"&gt;=22")+COUNTIF($AP247,"&gt;=17")+COUNTIF($AQ247,"&lt;=14")+COUNTIF($AR247,"&gt;=19")+COUNTIF($BK247,"&lt;=15")+COUNTIF($BO247,"&gt;=16")+COUNTIF($BX247,"&lt;=10")</f>
        <v>5</v>
      </c>
      <c r="L247" s="124">
        <f>65-(+DU247+DV247+DW247+DX247+DY247+DZ247)</f>
        <v>13</v>
      </c>
      <c r="M247" s="113">
        <v>13</v>
      </c>
      <c r="N247" s="113">
        <v>24</v>
      </c>
      <c r="O247" s="113">
        <v>15</v>
      </c>
      <c r="P247" s="113">
        <v>10</v>
      </c>
      <c r="Q247" s="114">
        <v>11</v>
      </c>
      <c r="R247" s="114">
        <v>14</v>
      </c>
      <c r="S247" s="113">
        <v>12</v>
      </c>
      <c r="T247" s="113">
        <v>12</v>
      </c>
      <c r="U247" s="113">
        <v>12</v>
      </c>
      <c r="V247" s="113">
        <v>13</v>
      </c>
      <c r="W247" s="113">
        <v>13</v>
      </c>
      <c r="X247" s="113">
        <v>16</v>
      </c>
      <c r="Y247" s="113">
        <v>17</v>
      </c>
      <c r="Z247" s="114">
        <v>9</v>
      </c>
      <c r="AA247" s="114">
        <v>10</v>
      </c>
      <c r="AB247" s="113">
        <v>11</v>
      </c>
      <c r="AC247" s="113">
        <v>11</v>
      </c>
      <c r="AD247" s="113">
        <v>25</v>
      </c>
      <c r="AE247" s="113">
        <v>15</v>
      </c>
      <c r="AF247" s="113">
        <v>19</v>
      </c>
      <c r="AG247" s="113">
        <v>30</v>
      </c>
      <c r="AH247" s="114">
        <v>15</v>
      </c>
      <c r="AI247" s="114">
        <v>16</v>
      </c>
      <c r="AJ247" s="114">
        <v>17</v>
      </c>
      <c r="AK247" s="114">
        <v>18</v>
      </c>
      <c r="AL247" s="113">
        <v>11</v>
      </c>
      <c r="AM247" s="113">
        <v>11</v>
      </c>
      <c r="AN247" s="114">
        <v>18</v>
      </c>
      <c r="AO247" s="114">
        <v>22</v>
      </c>
      <c r="AP247" s="113">
        <v>17</v>
      </c>
      <c r="AQ247" s="113">
        <v>14</v>
      </c>
      <c r="AR247" s="113">
        <v>19</v>
      </c>
      <c r="AS247" s="113">
        <v>17</v>
      </c>
      <c r="AT247" s="114">
        <v>36</v>
      </c>
      <c r="AU247" s="114">
        <v>40</v>
      </c>
      <c r="AV247" s="113">
        <v>12</v>
      </c>
      <c r="AW247" s="113">
        <v>12</v>
      </c>
      <c r="AX247" s="113">
        <v>11</v>
      </c>
      <c r="AY247" s="113">
        <v>9</v>
      </c>
      <c r="AZ247" s="114">
        <v>16</v>
      </c>
      <c r="BA247" s="114">
        <v>16</v>
      </c>
      <c r="BB247" s="113">
        <v>8</v>
      </c>
      <c r="BC247" s="113">
        <v>10</v>
      </c>
      <c r="BD247" s="113">
        <v>10</v>
      </c>
      <c r="BE247" s="113">
        <v>8</v>
      </c>
      <c r="BF247" s="113">
        <v>10</v>
      </c>
      <c r="BG247" s="113">
        <v>10</v>
      </c>
      <c r="BH247" s="113">
        <v>12</v>
      </c>
      <c r="BI247" s="114">
        <v>23</v>
      </c>
      <c r="BJ247" s="114">
        <v>23</v>
      </c>
      <c r="BK247" s="113">
        <v>14</v>
      </c>
      <c r="BL247" s="113">
        <v>10</v>
      </c>
      <c r="BM247" s="113">
        <v>12</v>
      </c>
      <c r="BN247" s="113">
        <v>12</v>
      </c>
      <c r="BO247" s="113">
        <v>15</v>
      </c>
      <c r="BP247" s="113">
        <v>8</v>
      </c>
      <c r="BQ247" s="113">
        <v>12</v>
      </c>
      <c r="BR247" s="113">
        <v>22</v>
      </c>
      <c r="BS247" s="113">
        <v>20</v>
      </c>
      <c r="BT247" s="113">
        <v>13</v>
      </c>
      <c r="BU247" s="113">
        <v>12</v>
      </c>
      <c r="BV247" s="113">
        <v>11</v>
      </c>
      <c r="BW247" s="113">
        <v>13</v>
      </c>
      <c r="BX247" s="113">
        <v>10</v>
      </c>
      <c r="BY247" s="113">
        <v>11</v>
      </c>
      <c r="BZ247" s="113">
        <v>13</v>
      </c>
      <c r="CA247" s="113">
        <v>12</v>
      </c>
      <c r="CB247" s="71">
        <v>34</v>
      </c>
      <c r="CC247" s="71">
        <v>15</v>
      </c>
      <c r="CD247" s="71">
        <v>9</v>
      </c>
      <c r="CE247" s="71">
        <v>16</v>
      </c>
      <c r="CF247" s="71">
        <v>12</v>
      </c>
      <c r="CG247" s="71">
        <v>27</v>
      </c>
      <c r="CH247" s="71">
        <v>26</v>
      </c>
      <c r="CI247" s="71">
        <v>19</v>
      </c>
      <c r="CJ247" s="71">
        <v>12</v>
      </c>
      <c r="CK247" s="71">
        <v>11</v>
      </c>
      <c r="CL247" s="71">
        <v>14</v>
      </c>
      <c r="CM247" s="71">
        <v>12</v>
      </c>
      <c r="CN247" s="71">
        <v>10</v>
      </c>
      <c r="CO247" s="71">
        <v>9</v>
      </c>
      <c r="CP247" s="71">
        <v>12</v>
      </c>
      <c r="CQ247" s="71">
        <v>12</v>
      </c>
      <c r="CR247" s="71">
        <v>10</v>
      </c>
      <c r="CS247" s="71">
        <v>11</v>
      </c>
      <c r="CT247" s="71">
        <v>11</v>
      </c>
      <c r="CU247" s="71">
        <v>30</v>
      </c>
      <c r="CV247" s="71">
        <v>12</v>
      </c>
      <c r="CW247" s="71">
        <v>14</v>
      </c>
      <c r="CX247" s="71">
        <v>24</v>
      </c>
      <c r="CY247" s="71">
        <v>13</v>
      </c>
      <c r="CZ247" s="71">
        <v>10</v>
      </c>
      <c r="DA247" s="71">
        <v>10</v>
      </c>
      <c r="DB247" s="71">
        <v>20</v>
      </c>
      <c r="DC247" s="71">
        <v>15</v>
      </c>
      <c r="DD247" s="71">
        <v>19</v>
      </c>
      <c r="DE247" s="71">
        <v>13</v>
      </c>
      <c r="DF247" s="71">
        <v>24</v>
      </c>
      <c r="DG247" s="71">
        <v>17</v>
      </c>
      <c r="DH247" s="71">
        <v>12</v>
      </c>
      <c r="DI247" s="71">
        <v>15</v>
      </c>
      <c r="DJ247" s="71">
        <v>25</v>
      </c>
      <c r="DK247" s="71">
        <v>12</v>
      </c>
      <c r="DL247" s="71">
        <v>23</v>
      </c>
      <c r="DM247" s="71">
        <v>18</v>
      </c>
      <c r="DN247" s="71">
        <v>10</v>
      </c>
      <c r="DO247" s="71">
        <v>14</v>
      </c>
      <c r="DP247" s="71">
        <v>17</v>
      </c>
      <c r="DQ247" s="71">
        <v>9</v>
      </c>
      <c r="DR247" s="71">
        <v>12</v>
      </c>
      <c r="DS247" s="71">
        <v>11</v>
      </c>
      <c r="DT247" s="143">
        <f>(2.71828^(-492.8857+59.0795*K247+7.224*L247))/(1+(2.71828^(-492.8857+59.0795*K247+7.224*L247)))</f>
        <v>1.0410177657657065E-45</v>
      </c>
      <c r="DU247" s="40">
        <f>COUNTIF($M247,"=13")+COUNTIF($N247,"=21")+COUNTIF($O247,"=14")+COUNTIF($P247,"=11")+COUNTIF($Q247,"=11")+COUNTIF($R247,"=14")+COUNTIF($S247,"=12")+COUNTIF($T247,"=12")+COUNTIF($U247,"=12")+COUNTIF($V247,"=13")+COUNTIF($W247,"=13")+COUNTIF($X247,"=16")</f>
        <v>9</v>
      </c>
      <c r="DV247" s="40">
        <f>COUNTIF($Y247,"=17")+COUNTIF($Z247,"=9")+COUNTIF($AA247,"=9")+COUNTIF($AB247,"=11")+COUNTIF($AC247,"=11")+COUNTIF($AD247,"=25")+COUNTIF($AE247,"=15")+COUNTIF($AF247,"=19")+COUNTIF($AG247,"=30")+COUNTIF($AH247,"=15")+COUNTIF($AI247,"=15")+COUNTIF($AJ247,"=16")+COUNTIF($AK247,"=17")</f>
        <v>9</v>
      </c>
      <c r="DW247" s="40">
        <f>COUNTIF($AL247,"=11")+COUNTIF($AM247,"=11")+COUNTIF($AN247,"=22")+COUNTIF($AO247,"=23")+COUNTIF($AP247,"=17")+COUNTIF($AQ247,"=14")+COUNTIF($AR247,"=19")+COUNTIF($AS247,"=17")+COUNTIF($AV247,"=12")+COUNTIF($AW247,"=12")</f>
        <v>8</v>
      </c>
      <c r="DX247" s="40">
        <f>COUNTIF($AX247,"=11")+COUNTIF($AY247,"=9")+COUNTIF($AZ247,"=15")+COUNTIF($BA247,"=16")+COUNTIF($BB247,"=8")+COUNTIF($BC247,"=10")+COUNTIF($BD247,"=10")+COUNTIF($BE247,"=8")+COUNTIF($BF247,"=10")+COUNTIF($BG247,"=10")</f>
        <v>9</v>
      </c>
      <c r="DY247" s="40">
        <f>COUNTIF($BH247,"=12")+COUNTIF($BI247,"=23")+COUNTIF($BJ247,"=23")+COUNTIF($BK247,"=15")+COUNTIF($BL247,"=10")+COUNTIF($BM247,"=12")+COUNTIF($BN247,"=12")+COUNTIF($BO247,"=16")+COUNTIF($BP247,"=8")+COUNTIF($BQ247,"=12")+COUNTIF($BR247,"=22")+COUNTIF($BS247,"=20")+COUNTIF($BT247,"=13")</f>
        <v>11</v>
      </c>
      <c r="DZ247" s="40">
        <f>COUNTIF($BU247,"=12")+COUNTIF($BV247,"=11")+COUNTIF($BW247,"=13")+COUNTIF($BX247,"=10")+COUNTIF($BY247,"=11")+COUNTIF($BZ247,"=12")+COUNTIF($CA247,"=12")</f>
        <v>6</v>
      </c>
      <c r="EA247" s="2" t="s">
        <v>47</v>
      </c>
      <c r="EB247" s="2" t="s">
        <v>559</v>
      </c>
    </row>
    <row r="248" spans="1:133" s="51" customFormat="1" x14ac:dyDescent="0.25">
      <c r="A248" s="20">
        <v>577291</v>
      </c>
      <c r="B248" s="73" t="s">
        <v>99</v>
      </c>
      <c r="C248" s="20" t="s">
        <v>166</v>
      </c>
      <c r="D248" s="112" t="s">
        <v>31</v>
      </c>
      <c r="E248" s="20" t="s">
        <v>12</v>
      </c>
      <c r="F248" s="20" t="s">
        <v>99</v>
      </c>
      <c r="G248" s="98">
        <v>43739</v>
      </c>
      <c r="H248" s="72" t="s">
        <v>0</v>
      </c>
      <c r="I248" s="2" t="s">
        <v>285</v>
      </c>
      <c r="J248" s="20" t="s">
        <v>306</v>
      </c>
      <c r="K248" s="123">
        <f>+COUNTIF($N248,"&lt;=21")+COUNTIF($AA248,"&lt;=9")+COUNTIF($AJ248,"&lt;=16")+COUNTIF($AN248,"&gt;=22")+COUNTIF($AP248,"&gt;=17")+COUNTIF($AQ248,"&lt;=14")+COUNTIF($AR248,"&gt;=19")+COUNTIF($BK248,"&lt;=15")+COUNTIF($BO248,"&gt;=16")+COUNTIF($BX248,"&lt;=10")</f>
        <v>5</v>
      </c>
      <c r="L248" s="124">
        <f>65-(+DU248+DV248+DW248+DX248+DY248+DZ248)</f>
        <v>13</v>
      </c>
      <c r="M248" s="113">
        <v>13</v>
      </c>
      <c r="N248" s="113">
        <v>24</v>
      </c>
      <c r="O248" s="113">
        <v>14</v>
      </c>
      <c r="P248" s="113">
        <v>11</v>
      </c>
      <c r="Q248" s="114">
        <v>11</v>
      </c>
      <c r="R248" s="114">
        <v>14</v>
      </c>
      <c r="S248" s="113">
        <v>12</v>
      </c>
      <c r="T248" s="113">
        <v>12</v>
      </c>
      <c r="U248" s="113">
        <v>13</v>
      </c>
      <c r="V248" s="113">
        <v>13</v>
      </c>
      <c r="W248" s="113">
        <v>13</v>
      </c>
      <c r="X248" s="113">
        <v>16</v>
      </c>
      <c r="Y248" s="113">
        <v>17</v>
      </c>
      <c r="Z248" s="114">
        <v>9</v>
      </c>
      <c r="AA248" s="114">
        <v>10</v>
      </c>
      <c r="AB248" s="113">
        <v>11</v>
      </c>
      <c r="AC248" s="113">
        <v>11</v>
      </c>
      <c r="AD248" s="113">
        <v>25</v>
      </c>
      <c r="AE248" s="113">
        <v>15</v>
      </c>
      <c r="AF248" s="113">
        <v>19</v>
      </c>
      <c r="AG248" s="113">
        <v>30</v>
      </c>
      <c r="AH248" s="114">
        <v>14</v>
      </c>
      <c r="AI248" s="114">
        <v>15</v>
      </c>
      <c r="AJ248" s="114">
        <v>15</v>
      </c>
      <c r="AK248" s="114">
        <v>17</v>
      </c>
      <c r="AL248" s="113">
        <v>11</v>
      </c>
      <c r="AM248" s="113">
        <v>11</v>
      </c>
      <c r="AN248" s="114">
        <v>19</v>
      </c>
      <c r="AO248" s="114">
        <v>23</v>
      </c>
      <c r="AP248" s="113">
        <v>17</v>
      </c>
      <c r="AQ248" s="113">
        <v>16</v>
      </c>
      <c r="AR248" s="113">
        <v>20</v>
      </c>
      <c r="AS248" s="113">
        <v>16</v>
      </c>
      <c r="AT248" s="114">
        <v>38</v>
      </c>
      <c r="AU248" s="114">
        <v>40</v>
      </c>
      <c r="AV248" s="113">
        <v>13</v>
      </c>
      <c r="AW248" s="113">
        <v>12</v>
      </c>
      <c r="AX248" s="113">
        <v>11</v>
      </c>
      <c r="AY248" s="113">
        <v>9</v>
      </c>
      <c r="AZ248" s="114">
        <v>15</v>
      </c>
      <c r="BA248" s="114">
        <v>16</v>
      </c>
      <c r="BB248" s="113">
        <v>8</v>
      </c>
      <c r="BC248" s="113">
        <v>10</v>
      </c>
      <c r="BD248" s="113">
        <v>10</v>
      </c>
      <c r="BE248" s="113">
        <v>8</v>
      </c>
      <c r="BF248" s="113">
        <v>10</v>
      </c>
      <c r="BG248" s="113">
        <v>11</v>
      </c>
      <c r="BH248" s="113">
        <v>12</v>
      </c>
      <c r="BI248" s="114">
        <v>23</v>
      </c>
      <c r="BJ248" s="114">
        <v>23</v>
      </c>
      <c r="BK248" s="113">
        <v>17</v>
      </c>
      <c r="BL248" s="113">
        <v>10</v>
      </c>
      <c r="BM248" s="113">
        <v>12</v>
      </c>
      <c r="BN248" s="113">
        <v>12</v>
      </c>
      <c r="BO248" s="113">
        <v>16</v>
      </c>
      <c r="BP248" s="113">
        <v>8</v>
      </c>
      <c r="BQ248" s="113">
        <v>12</v>
      </c>
      <c r="BR248" s="113">
        <v>22</v>
      </c>
      <c r="BS248" s="113">
        <v>21</v>
      </c>
      <c r="BT248" s="113">
        <v>13</v>
      </c>
      <c r="BU248" s="113">
        <v>12</v>
      </c>
      <c r="BV248" s="113">
        <v>11</v>
      </c>
      <c r="BW248" s="113">
        <v>13</v>
      </c>
      <c r="BX248" s="113">
        <v>10</v>
      </c>
      <c r="BY248" s="113">
        <v>11</v>
      </c>
      <c r="BZ248" s="113">
        <v>12</v>
      </c>
      <c r="CA248" s="113">
        <v>12</v>
      </c>
      <c r="CB248" s="71">
        <v>34</v>
      </c>
      <c r="CC248" s="71">
        <v>15</v>
      </c>
      <c r="CD248" s="71">
        <v>9</v>
      </c>
      <c r="CE248" s="71">
        <v>16</v>
      </c>
      <c r="CF248" s="71">
        <v>12</v>
      </c>
      <c r="CG248" s="71">
        <v>24</v>
      </c>
      <c r="CH248" s="71">
        <v>26</v>
      </c>
      <c r="CI248" s="71">
        <v>19</v>
      </c>
      <c r="CJ248" s="71">
        <v>12</v>
      </c>
      <c r="CK248" s="71">
        <v>11</v>
      </c>
      <c r="CL248" s="71">
        <v>14</v>
      </c>
      <c r="CM248" s="71">
        <v>12</v>
      </c>
      <c r="CN248" s="71">
        <v>11</v>
      </c>
      <c r="CO248" s="71">
        <v>9</v>
      </c>
      <c r="CP248" s="71">
        <v>14</v>
      </c>
      <c r="CQ248" s="71">
        <v>12</v>
      </c>
      <c r="CR248" s="71">
        <v>11</v>
      </c>
      <c r="CS248" s="71">
        <v>11</v>
      </c>
      <c r="CT248" s="71">
        <v>11</v>
      </c>
      <c r="CU248" s="71">
        <v>30</v>
      </c>
      <c r="CV248" s="71">
        <v>12</v>
      </c>
      <c r="CW248" s="71">
        <v>12</v>
      </c>
      <c r="CX248" s="71">
        <v>24</v>
      </c>
      <c r="CY248" s="71">
        <v>13</v>
      </c>
      <c r="CZ248" s="71">
        <v>10</v>
      </c>
      <c r="DA248" s="71">
        <v>10</v>
      </c>
      <c r="DB248" s="71">
        <v>21</v>
      </c>
      <c r="DC248" s="71">
        <v>15</v>
      </c>
      <c r="DD248" s="71">
        <v>19</v>
      </c>
      <c r="DE248" s="71">
        <v>13</v>
      </c>
      <c r="DF248" s="71">
        <v>24</v>
      </c>
      <c r="DG248" s="71">
        <v>17</v>
      </c>
      <c r="DH248" s="71">
        <v>12</v>
      </c>
      <c r="DI248" s="71">
        <v>16</v>
      </c>
      <c r="DJ248" s="71">
        <v>24</v>
      </c>
      <c r="DK248" s="71">
        <v>12</v>
      </c>
      <c r="DL248" s="71">
        <v>23</v>
      </c>
      <c r="DM248" s="71">
        <v>18</v>
      </c>
      <c r="DN248" s="71">
        <v>10</v>
      </c>
      <c r="DO248" s="71">
        <v>14</v>
      </c>
      <c r="DP248" s="71">
        <v>17</v>
      </c>
      <c r="DQ248" s="71">
        <v>9</v>
      </c>
      <c r="DR248" s="71">
        <v>12</v>
      </c>
      <c r="DS248" s="71">
        <v>11</v>
      </c>
      <c r="DT248" s="143">
        <f>(2.71828^(-492.8857+59.0795*K248+7.224*L248))/(1+(2.71828^(-492.8857+59.0795*K248+7.224*L248)))</f>
        <v>1.0410177657657065E-45</v>
      </c>
      <c r="DU248" s="40">
        <f>COUNTIF($M248,"=13")+COUNTIF($N248,"=21")+COUNTIF($O248,"=14")+COUNTIF($P248,"=11")+COUNTIF($Q248,"=11")+COUNTIF($R248,"=14")+COUNTIF($S248,"=12")+COUNTIF($T248,"=12")+COUNTIF($U248,"=12")+COUNTIF($V248,"=13")+COUNTIF($W248,"=13")+COUNTIF($X248,"=16")</f>
        <v>10</v>
      </c>
      <c r="DV248" s="40">
        <f>COUNTIF($Y248,"=17")+COUNTIF($Z248,"=9")+COUNTIF($AA248,"=9")+COUNTIF($AB248,"=11")+COUNTIF($AC248,"=11")+COUNTIF($AD248,"=25")+COUNTIF($AE248,"=15")+COUNTIF($AF248,"=19")+COUNTIF($AG248,"=30")+COUNTIF($AH248,"=15")+COUNTIF($AI248,"=15")+COUNTIF($AJ248,"=16")+COUNTIF($AK248,"=17")</f>
        <v>10</v>
      </c>
      <c r="DW248" s="40">
        <f>COUNTIF($AL248,"=11")+COUNTIF($AM248,"=11")+COUNTIF($AN248,"=22")+COUNTIF($AO248,"=23")+COUNTIF($AP248,"=17")+COUNTIF($AQ248,"=14")+COUNTIF($AR248,"=19")+COUNTIF($AS248,"=17")+COUNTIF($AV248,"=12")+COUNTIF($AW248,"=12")</f>
        <v>5</v>
      </c>
      <c r="DX248" s="40">
        <f>COUNTIF($AX248,"=11")+COUNTIF($AY248,"=9")+COUNTIF($AZ248,"=15")+COUNTIF($BA248,"=16")+COUNTIF($BB248,"=8")+COUNTIF($BC248,"=10")+COUNTIF($BD248,"=10")+COUNTIF($BE248,"=8")+COUNTIF($BF248,"=10")+COUNTIF($BG248,"=10")</f>
        <v>9</v>
      </c>
      <c r="DY248" s="40">
        <f>COUNTIF($BH248,"=12")+COUNTIF($BI248,"=23")+COUNTIF($BJ248,"=23")+COUNTIF($BK248,"=15")+COUNTIF($BL248,"=10")+COUNTIF($BM248,"=12")+COUNTIF($BN248,"=12")+COUNTIF($BO248,"=16")+COUNTIF($BP248,"=8")+COUNTIF($BQ248,"=12")+COUNTIF($BR248,"=22")+COUNTIF($BS248,"=20")+COUNTIF($BT248,"=13")</f>
        <v>11</v>
      </c>
      <c r="DZ248" s="40">
        <f>COUNTIF($BU248,"=12")+COUNTIF($BV248,"=11")+COUNTIF($BW248,"=13")+COUNTIF($BX248,"=10")+COUNTIF($BY248,"=11")+COUNTIF($BZ248,"=12")+COUNTIF($CA248,"=12")</f>
        <v>7</v>
      </c>
      <c r="EA248" s="2" t="s">
        <v>0</v>
      </c>
      <c r="EB248" s="20" t="s">
        <v>307</v>
      </c>
      <c r="EC248" s="52"/>
    </row>
    <row r="249" spans="1:133" s="51" customFormat="1" x14ac:dyDescent="0.25">
      <c r="A249" s="20">
        <v>63201</v>
      </c>
      <c r="B249" s="2" t="s">
        <v>69</v>
      </c>
      <c r="C249" s="2" t="s">
        <v>166</v>
      </c>
      <c r="D249" s="112" t="s">
        <v>31</v>
      </c>
      <c r="E249" s="20" t="s">
        <v>12</v>
      </c>
      <c r="F249" s="20" t="s">
        <v>105</v>
      </c>
      <c r="G249" s="98">
        <v>43739</v>
      </c>
      <c r="H249" s="72" t="s">
        <v>0</v>
      </c>
      <c r="I249" s="20" t="s">
        <v>286</v>
      </c>
      <c r="J249" s="20" t="s">
        <v>284</v>
      </c>
      <c r="K249" s="123">
        <f>+COUNTIF($N249,"&lt;=21")+COUNTIF($AA249,"&lt;=9")+COUNTIF($AJ249,"&lt;=16")+COUNTIF($AN249,"&gt;=22")+COUNTIF($AP249,"&gt;=17")+COUNTIF($AQ249,"&lt;=14")+COUNTIF($AR249,"&gt;=19")+COUNTIF($BK249,"&lt;=15")+COUNTIF($BO249,"&gt;=16")+COUNTIF($BX249,"&lt;=10")</f>
        <v>5</v>
      </c>
      <c r="L249" s="124">
        <f>65-(+DU249+DV249+DW249+DX249+DY249+DZ249)</f>
        <v>13</v>
      </c>
      <c r="M249" s="54">
        <v>13</v>
      </c>
      <c r="N249" s="54">
        <v>25</v>
      </c>
      <c r="O249" s="54">
        <v>14</v>
      </c>
      <c r="P249" s="54">
        <v>11</v>
      </c>
      <c r="Q249" s="114">
        <v>11</v>
      </c>
      <c r="R249" s="114">
        <v>13</v>
      </c>
      <c r="S249" s="54">
        <v>12</v>
      </c>
      <c r="T249" s="54">
        <v>12</v>
      </c>
      <c r="U249" s="54">
        <v>12</v>
      </c>
      <c r="V249" s="54">
        <v>13</v>
      </c>
      <c r="W249" s="54">
        <v>14</v>
      </c>
      <c r="X249" s="54">
        <v>16</v>
      </c>
      <c r="Y249" s="54">
        <v>17</v>
      </c>
      <c r="Z249" s="114">
        <v>9</v>
      </c>
      <c r="AA249" s="114">
        <v>10</v>
      </c>
      <c r="AB249" s="54">
        <v>11</v>
      </c>
      <c r="AC249" s="54">
        <v>11</v>
      </c>
      <c r="AD249" s="54">
        <v>25</v>
      </c>
      <c r="AE249" s="54">
        <v>16</v>
      </c>
      <c r="AF249" s="54">
        <v>18</v>
      </c>
      <c r="AG249" s="54">
        <v>30</v>
      </c>
      <c r="AH249" s="114">
        <v>15</v>
      </c>
      <c r="AI249" s="114">
        <v>16</v>
      </c>
      <c r="AJ249" s="114">
        <v>16</v>
      </c>
      <c r="AK249" s="114">
        <v>17</v>
      </c>
      <c r="AL249" s="54">
        <v>11</v>
      </c>
      <c r="AM249" s="54">
        <v>11</v>
      </c>
      <c r="AN249" s="114">
        <v>23</v>
      </c>
      <c r="AO249" s="114">
        <v>23</v>
      </c>
      <c r="AP249" s="54">
        <v>17</v>
      </c>
      <c r="AQ249" s="54">
        <v>16</v>
      </c>
      <c r="AR249" s="54">
        <v>18</v>
      </c>
      <c r="AS249" s="54">
        <v>17</v>
      </c>
      <c r="AT249" s="114">
        <v>37</v>
      </c>
      <c r="AU249" s="114">
        <v>39</v>
      </c>
      <c r="AV249" s="54">
        <v>12</v>
      </c>
      <c r="AW249" s="54">
        <v>12</v>
      </c>
      <c r="AX249" s="54">
        <v>11</v>
      </c>
      <c r="AY249" s="54">
        <v>9</v>
      </c>
      <c r="AZ249" s="114">
        <v>15</v>
      </c>
      <c r="BA249" s="114">
        <v>16</v>
      </c>
      <c r="BB249" s="54">
        <v>8</v>
      </c>
      <c r="BC249" s="54">
        <v>10</v>
      </c>
      <c r="BD249" s="54">
        <v>10</v>
      </c>
      <c r="BE249" s="54">
        <v>8</v>
      </c>
      <c r="BF249" s="54">
        <v>10</v>
      </c>
      <c r="BG249" s="54">
        <v>10</v>
      </c>
      <c r="BH249" s="54">
        <v>12</v>
      </c>
      <c r="BI249" s="114">
        <v>21</v>
      </c>
      <c r="BJ249" s="114">
        <v>23</v>
      </c>
      <c r="BK249" s="54">
        <v>15</v>
      </c>
      <c r="BL249" s="54">
        <v>10</v>
      </c>
      <c r="BM249" s="54">
        <v>12</v>
      </c>
      <c r="BN249" s="54">
        <v>12</v>
      </c>
      <c r="BO249" s="54">
        <v>16</v>
      </c>
      <c r="BP249" s="54">
        <v>8</v>
      </c>
      <c r="BQ249" s="54">
        <v>12</v>
      </c>
      <c r="BR249" s="54">
        <v>25</v>
      </c>
      <c r="BS249" s="54">
        <v>20</v>
      </c>
      <c r="BT249" s="54">
        <v>13</v>
      </c>
      <c r="BU249" s="54">
        <v>12</v>
      </c>
      <c r="BV249" s="54">
        <v>11</v>
      </c>
      <c r="BW249" s="54">
        <v>13</v>
      </c>
      <c r="BX249" s="54">
        <v>11</v>
      </c>
      <c r="BY249" s="54">
        <v>11</v>
      </c>
      <c r="BZ249" s="54">
        <v>12</v>
      </c>
      <c r="CA249" s="54">
        <v>12</v>
      </c>
      <c r="CB249" s="71" t="s">
        <v>0</v>
      </c>
      <c r="CC249" s="71" t="s">
        <v>0</v>
      </c>
      <c r="CD249" s="71" t="s">
        <v>0</v>
      </c>
      <c r="CE249" s="71" t="s">
        <v>0</v>
      </c>
      <c r="CF249" s="71" t="s">
        <v>0</v>
      </c>
      <c r="CG249" s="71" t="s">
        <v>0</v>
      </c>
      <c r="CH249" s="71" t="s">
        <v>0</v>
      </c>
      <c r="CI249" s="71" t="s">
        <v>0</v>
      </c>
      <c r="CJ249" s="71" t="s">
        <v>0</v>
      </c>
      <c r="CK249" s="71" t="s">
        <v>0</v>
      </c>
      <c r="CL249" s="71" t="s">
        <v>0</v>
      </c>
      <c r="CM249" s="71" t="s">
        <v>0</v>
      </c>
      <c r="CN249" s="71" t="s">
        <v>0</v>
      </c>
      <c r="CO249" s="71" t="s">
        <v>0</v>
      </c>
      <c r="CP249" s="71" t="s">
        <v>0</v>
      </c>
      <c r="CQ249" s="71" t="s">
        <v>0</v>
      </c>
      <c r="CR249" s="71" t="s">
        <v>0</v>
      </c>
      <c r="CS249" s="71" t="s">
        <v>0</v>
      </c>
      <c r="CT249" s="71" t="s">
        <v>0</v>
      </c>
      <c r="CU249" s="71" t="s">
        <v>0</v>
      </c>
      <c r="CV249" s="71" t="s">
        <v>0</v>
      </c>
      <c r="CW249" s="71" t="s">
        <v>0</v>
      </c>
      <c r="CX249" s="71" t="s">
        <v>0</v>
      </c>
      <c r="CY249" s="71" t="s">
        <v>0</v>
      </c>
      <c r="CZ249" s="71" t="s">
        <v>0</v>
      </c>
      <c r="DA249" s="71" t="s">
        <v>0</v>
      </c>
      <c r="DB249" s="71" t="s">
        <v>0</v>
      </c>
      <c r="DC249" s="71" t="s">
        <v>0</v>
      </c>
      <c r="DD249" s="71" t="s">
        <v>0</v>
      </c>
      <c r="DE249" s="71" t="s">
        <v>0</v>
      </c>
      <c r="DF249" s="71" t="s">
        <v>0</v>
      </c>
      <c r="DG249" s="71" t="s">
        <v>0</v>
      </c>
      <c r="DH249" s="71" t="s">
        <v>0</v>
      </c>
      <c r="DI249" s="71" t="s">
        <v>0</v>
      </c>
      <c r="DJ249" s="71" t="s">
        <v>0</v>
      </c>
      <c r="DK249" s="71" t="s">
        <v>0</v>
      </c>
      <c r="DL249" s="71" t="s">
        <v>0</v>
      </c>
      <c r="DM249" s="71" t="s">
        <v>0</v>
      </c>
      <c r="DN249" s="71" t="s">
        <v>0</v>
      </c>
      <c r="DO249" s="71" t="s">
        <v>0</v>
      </c>
      <c r="DP249" s="71" t="s">
        <v>0</v>
      </c>
      <c r="DQ249" s="71" t="s">
        <v>0</v>
      </c>
      <c r="DR249" s="71" t="s">
        <v>0</v>
      </c>
      <c r="DS249" s="71" t="s">
        <v>0</v>
      </c>
      <c r="DT249" s="143">
        <f>(2.71828^(-492.8857+59.0795*K249+7.224*L249))/(1+(2.71828^(-492.8857+59.0795*K249+7.224*L249)))</f>
        <v>1.0410177657657065E-45</v>
      </c>
      <c r="DU249" s="40">
        <f>COUNTIF($M249,"=13")+COUNTIF($N249,"=21")+COUNTIF($O249,"=14")+COUNTIF($P249,"=11")+COUNTIF($Q249,"=11")+COUNTIF($R249,"=14")+COUNTIF($S249,"=12")+COUNTIF($T249,"=12")+COUNTIF($U249,"=12")+COUNTIF($V249,"=13")+COUNTIF($W249,"=13")+COUNTIF($X249,"=16")</f>
        <v>9</v>
      </c>
      <c r="DV249" s="40">
        <f>COUNTIF($Y249,"=17")+COUNTIF($Z249,"=9")+COUNTIF($AA249,"=9")+COUNTIF($AB249,"=11")+COUNTIF($AC249,"=11")+COUNTIF($AD249,"=25")+COUNTIF($AE249,"=15")+COUNTIF($AF249,"=19")+COUNTIF($AG249,"=30")+COUNTIF($AH249,"=15")+COUNTIF($AI249,"=15")+COUNTIF($AJ249,"=16")+COUNTIF($AK249,"=17")</f>
        <v>9</v>
      </c>
      <c r="DW249" s="40">
        <f>COUNTIF($AL249,"=11")+COUNTIF($AM249,"=11")+COUNTIF($AN249,"=22")+COUNTIF($AO249,"=23")+COUNTIF($AP249,"=17")+COUNTIF($AQ249,"=14")+COUNTIF($AR249,"=19")+COUNTIF($AS249,"=17")+COUNTIF($AV249,"=12")+COUNTIF($AW249,"=12")</f>
        <v>7</v>
      </c>
      <c r="DX249" s="40">
        <f>COUNTIF($AX249,"=11")+COUNTIF($AY249,"=9")+COUNTIF($AZ249,"=15")+COUNTIF($BA249,"=16")+COUNTIF($BB249,"=8")+COUNTIF($BC249,"=10")+COUNTIF($BD249,"=10")+COUNTIF($BE249,"=8")+COUNTIF($BF249,"=10")+COUNTIF($BG249,"=10")</f>
        <v>10</v>
      </c>
      <c r="DY249" s="40">
        <f>COUNTIF($BH249,"=12")+COUNTIF($BI249,"=23")+COUNTIF($BJ249,"=23")+COUNTIF($BK249,"=15")+COUNTIF($BL249,"=10")+COUNTIF($BM249,"=12")+COUNTIF($BN249,"=12")+COUNTIF($BO249,"=16")+COUNTIF($BP249,"=8")+COUNTIF($BQ249,"=12")+COUNTIF($BR249,"=22")+COUNTIF($BS249,"=20")+COUNTIF($BT249,"=13")</f>
        <v>11</v>
      </c>
      <c r="DZ249" s="40">
        <f>COUNTIF($BU249,"=12")+COUNTIF($BV249,"=11")+COUNTIF($BW249,"=13")+COUNTIF($BX249,"=10")+COUNTIF($BY249,"=11")+COUNTIF($BZ249,"=12")+COUNTIF($CA249,"=12")</f>
        <v>6</v>
      </c>
      <c r="EA249" s="2" t="s">
        <v>74</v>
      </c>
      <c r="EB249" s="20" t="s">
        <v>525</v>
      </c>
    </row>
    <row r="250" spans="1:133" s="51" customFormat="1" x14ac:dyDescent="0.25">
      <c r="A250" s="20">
        <v>108220</v>
      </c>
      <c r="B250" s="2" t="s">
        <v>190</v>
      </c>
      <c r="C250" s="2" t="s">
        <v>166</v>
      </c>
      <c r="D250" s="112" t="s">
        <v>31</v>
      </c>
      <c r="E250" s="20" t="s">
        <v>12</v>
      </c>
      <c r="F250" s="20" t="s">
        <v>528</v>
      </c>
      <c r="G250" s="98">
        <v>43739</v>
      </c>
      <c r="H250" s="72" t="s">
        <v>0</v>
      </c>
      <c r="I250" s="20" t="s">
        <v>286</v>
      </c>
      <c r="J250" s="20" t="s">
        <v>284</v>
      </c>
      <c r="K250" s="123">
        <f>+COUNTIF($N250,"&lt;=21")+COUNTIF($AA250,"&lt;=9")+COUNTIF($AJ250,"&lt;=16")+COUNTIF($AN250,"&gt;=22")+COUNTIF($AP250,"&gt;=17")+COUNTIF($AQ250,"&lt;=14")+COUNTIF($AR250,"&gt;=19")+COUNTIF($BK250,"&lt;=15")+COUNTIF($BO250,"&gt;=16")+COUNTIF($BX250,"&lt;=10")</f>
        <v>5</v>
      </c>
      <c r="L250" s="124">
        <f>65-(+DU250+DV250+DW250+DX250+DY250+DZ250)</f>
        <v>13</v>
      </c>
      <c r="M250" s="54">
        <v>13</v>
      </c>
      <c r="N250" s="54">
        <v>24</v>
      </c>
      <c r="O250" s="54">
        <v>14</v>
      </c>
      <c r="P250" s="54">
        <v>11</v>
      </c>
      <c r="Q250" s="114">
        <v>12</v>
      </c>
      <c r="R250" s="114">
        <v>14</v>
      </c>
      <c r="S250" s="54">
        <v>12</v>
      </c>
      <c r="T250" s="54">
        <v>12</v>
      </c>
      <c r="U250" s="54">
        <v>13</v>
      </c>
      <c r="V250" s="54">
        <v>13</v>
      </c>
      <c r="W250" s="54">
        <v>13</v>
      </c>
      <c r="X250" s="54">
        <v>16</v>
      </c>
      <c r="Y250" s="54">
        <v>17</v>
      </c>
      <c r="Z250" s="114">
        <v>9</v>
      </c>
      <c r="AA250" s="114">
        <v>10</v>
      </c>
      <c r="AB250" s="54">
        <v>11</v>
      </c>
      <c r="AC250" s="54">
        <v>11</v>
      </c>
      <c r="AD250" s="54">
        <v>25</v>
      </c>
      <c r="AE250" s="54">
        <v>15</v>
      </c>
      <c r="AF250" s="54">
        <v>19</v>
      </c>
      <c r="AG250" s="54">
        <v>29</v>
      </c>
      <c r="AH250" s="114">
        <v>15</v>
      </c>
      <c r="AI250" s="114">
        <v>15</v>
      </c>
      <c r="AJ250" s="114">
        <v>16</v>
      </c>
      <c r="AK250" s="114">
        <v>19</v>
      </c>
      <c r="AL250" s="54">
        <v>11</v>
      </c>
      <c r="AM250" s="54">
        <v>11</v>
      </c>
      <c r="AN250" s="114">
        <v>19</v>
      </c>
      <c r="AO250" s="114">
        <v>23</v>
      </c>
      <c r="AP250" s="54">
        <v>16</v>
      </c>
      <c r="AQ250" s="54">
        <v>14</v>
      </c>
      <c r="AR250" s="54">
        <v>19</v>
      </c>
      <c r="AS250" s="54">
        <v>18</v>
      </c>
      <c r="AT250" s="114">
        <v>35</v>
      </c>
      <c r="AU250" s="114">
        <v>37</v>
      </c>
      <c r="AV250" s="54">
        <v>12</v>
      </c>
      <c r="AW250" s="54">
        <v>12</v>
      </c>
      <c r="AX250" s="54">
        <v>11</v>
      </c>
      <c r="AY250" s="54">
        <v>9</v>
      </c>
      <c r="AZ250" s="114">
        <v>15</v>
      </c>
      <c r="BA250" s="114">
        <v>16</v>
      </c>
      <c r="BB250" s="54">
        <v>8</v>
      </c>
      <c r="BC250" s="54">
        <v>10</v>
      </c>
      <c r="BD250" s="54">
        <v>10</v>
      </c>
      <c r="BE250" s="54">
        <v>8</v>
      </c>
      <c r="BF250" s="54">
        <v>10</v>
      </c>
      <c r="BG250" s="54">
        <v>10</v>
      </c>
      <c r="BH250" s="54">
        <v>12</v>
      </c>
      <c r="BI250" s="114">
        <v>23</v>
      </c>
      <c r="BJ250" s="114">
        <v>23</v>
      </c>
      <c r="BK250" s="54">
        <v>15</v>
      </c>
      <c r="BL250" s="54">
        <v>10</v>
      </c>
      <c r="BM250" s="54">
        <v>12</v>
      </c>
      <c r="BN250" s="54">
        <v>12</v>
      </c>
      <c r="BO250" s="54">
        <v>16</v>
      </c>
      <c r="BP250" s="54">
        <v>8</v>
      </c>
      <c r="BQ250" s="54">
        <v>12</v>
      </c>
      <c r="BR250" s="54">
        <v>22</v>
      </c>
      <c r="BS250" s="54">
        <v>21</v>
      </c>
      <c r="BT250" s="54">
        <v>11</v>
      </c>
      <c r="BU250" s="54">
        <v>11</v>
      </c>
      <c r="BV250" s="54">
        <v>11</v>
      </c>
      <c r="BW250" s="54">
        <v>13</v>
      </c>
      <c r="BX250" s="54">
        <v>11</v>
      </c>
      <c r="BY250" s="54">
        <v>11</v>
      </c>
      <c r="BZ250" s="54">
        <v>12</v>
      </c>
      <c r="CA250" s="54">
        <v>12</v>
      </c>
      <c r="CB250" s="71" t="s">
        <v>0</v>
      </c>
      <c r="CC250" s="71" t="s">
        <v>0</v>
      </c>
      <c r="CD250" s="71" t="s">
        <v>0</v>
      </c>
      <c r="CE250" s="71" t="s">
        <v>0</v>
      </c>
      <c r="CF250" s="71" t="s">
        <v>0</v>
      </c>
      <c r="CG250" s="71" t="s">
        <v>0</v>
      </c>
      <c r="CH250" s="71" t="s">
        <v>0</v>
      </c>
      <c r="CI250" s="71" t="s">
        <v>0</v>
      </c>
      <c r="CJ250" s="71" t="s">
        <v>0</v>
      </c>
      <c r="CK250" s="71" t="s">
        <v>0</v>
      </c>
      <c r="CL250" s="71" t="s">
        <v>0</v>
      </c>
      <c r="CM250" s="71" t="s">
        <v>0</v>
      </c>
      <c r="CN250" s="71" t="s">
        <v>0</v>
      </c>
      <c r="CO250" s="71" t="s">
        <v>0</v>
      </c>
      <c r="CP250" s="71" t="s">
        <v>0</v>
      </c>
      <c r="CQ250" s="71" t="s">
        <v>0</v>
      </c>
      <c r="CR250" s="71" t="s">
        <v>0</v>
      </c>
      <c r="CS250" s="71" t="s">
        <v>0</v>
      </c>
      <c r="CT250" s="71" t="s">
        <v>0</v>
      </c>
      <c r="CU250" s="71" t="s">
        <v>0</v>
      </c>
      <c r="CV250" s="71" t="s">
        <v>0</v>
      </c>
      <c r="CW250" s="71" t="s">
        <v>0</v>
      </c>
      <c r="CX250" s="71" t="s">
        <v>0</v>
      </c>
      <c r="CY250" s="71" t="s">
        <v>0</v>
      </c>
      <c r="CZ250" s="71" t="s">
        <v>0</v>
      </c>
      <c r="DA250" s="71" t="s">
        <v>0</v>
      </c>
      <c r="DB250" s="71" t="s">
        <v>0</v>
      </c>
      <c r="DC250" s="71" t="s">
        <v>0</v>
      </c>
      <c r="DD250" s="71" t="s">
        <v>0</v>
      </c>
      <c r="DE250" s="71" t="s">
        <v>0</v>
      </c>
      <c r="DF250" s="71" t="s">
        <v>0</v>
      </c>
      <c r="DG250" s="71" t="s">
        <v>0</v>
      </c>
      <c r="DH250" s="71" t="s">
        <v>0</v>
      </c>
      <c r="DI250" s="71" t="s">
        <v>0</v>
      </c>
      <c r="DJ250" s="71" t="s">
        <v>0</v>
      </c>
      <c r="DK250" s="71" t="s">
        <v>0</v>
      </c>
      <c r="DL250" s="71" t="s">
        <v>0</v>
      </c>
      <c r="DM250" s="71" t="s">
        <v>0</v>
      </c>
      <c r="DN250" s="71" t="s">
        <v>0</v>
      </c>
      <c r="DO250" s="71" t="s">
        <v>0</v>
      </c>
      <c r="DP250" s="71" t="s">
        <v>0</v>
      </c>
      <c r="DQ250" s="71" t="s">
        <v>0</v>
      </c>
      <c r="DR250" s="71" t="s">
        <v>0</v>
      </c>
      <c r="DS250" s="71" t="s">
        <v>0</v>
      </c>
      <c r="DT250" s="143">
        <f>(2.71828^(-492.8857+59.0795*K250+7.224*L250))/(1+(2.71828^(-492.8857+59.0795*K250+7.224*L250)))</f>
        <v>1.0410177657657065E-45</v>
      </c>
      <c r="DU250" s="40">
        <f>COUNTIF($M250,"=13")+COUNTIF($N250,"=21")+COUNTIF($O250,"=14")+COUNTIF($P250,"=11")+COUNTIF($Q250,"=11")+COUNTIF($R250,"=14")+COUNTIF($S250,"=12")+COUNTIF($T250,"=12")+COUNTIF($U250,"=12")+COUNTIF($V250,"=13")+COUNTIF($W250,"=13")+COUNTIF($X250,"=16")</f>
        <v>9</v>
      </c>
      <c r="DV250" s="40">
        <f>COUNTIF($Y250,"=17")+COUNTIF($Z250,"=9")+COUNTIF($AA250,"=9")+COUNTIF($AB250,"=11")+COUNTIF($AC250,"=11")+COUNTIF($AD250,"=25")+COUNTIF($AE250,"=15")+COUNTIF($AF250,"=19")+COUNTIF($AG250,"=30")+COUNTIF($AH250,"=15")+COUNTIF($AI250,"=15")+COUNTIF($AJ250,"=16")+COUNTIF($AK250,"=17")</f>
        <v>10</v>
      </c>
      <c r="DW250" s="40">
        <f>COUNTIF($AL250,"=11")+COUNTIF($AM250,"=11")+COUNTIF($AN250,"=22")+COUNTIF($AO250,"=23")+COUNTIF($AP250,"=17")+COUNTIF($AQ250,"=14")+COUNTIF($AR250,"=19")+COUNTIF($AS250,"=17")+COUNTIF($AV250,"=12")+COUNTIF($AW250,"=12")</f>
        <v>7</v>
      </c>
      <c r="DX250" s="40">
        <f>COUNTIF($AX250,"=11")+COUNTIF($AY250,"=9")+COUNTIF($AZ250,"=15")+COUNTIF($BA250,"=16")+COUNTIF($BB250,"=8")+COUNTIF($BC250,"=10")+COUNTIF($BD250,"=10")+COUNTIF($BE250,"=8")+COUNTIF($BF250,"=10")+COUNTIF($BG250,"=10")</f>
        <v>10</v>
      </c>
      <c r="DY250" s="40">
        <f>COUNTIF($BH250,"=12")+COUNTIF($BI250,"=23")+COUNTIF($BJ250,"=23")+COUNTIF($BK250,"=15")+COUNTIF($BL250,"=10")+COUNTIF($BM250,"=12")+COUNTIF($BN250,"=12")+COUNTIF($BO250,"=16")+COUNTIF($BP250,"=8")+COUNTIF($BQ250,"=12")+COUNTIF($BR250,"=22")+COUNTIF($BS250,"=20")+COUNTIF($BT250,"=13")</f>
        <v>11</v>
      </c>
      <c r="DZ250" s="40">
        <f>COUNTIF($BU250,"=12")+COUNTIF($BV250,"=11")+COUNTIF($BW250,"=13")+COUNTIF($BX250,"=10")+COUNTIF($BY250,"=11")+COUNTIF($BZ250,"=12")+COUNTIF($CA250,"=12")</f>
        <v>5</v>
      </c>
      <c r="EA250" s="2" t="s">
        <v>0</v>
      </c>
      <c r="EB250" s="20" t="s">
        <v>529</v>
      </c>
    </row>
    <row r="251" spans="1:133" s="51" customFormat="1" x14ac:dyDescent="0.25">
      <c r="A251" s="20">
        <v>128348</v>
      </c>
      <c r="B251" s="10" t="s">
        <v>20</v>
      </c>
      <c r="C251" s="2" t="s">
        <v>166</v>
      </c>
      <c r="D251" s="112" t="s">
        <v>31</v>
      </c>
      <c r="E251" s="26" t="s">
        <v>111</v>
      </c>
      <c r="F251" s="20" t="s">
        <v>20</v>
      </c>
      <c r="G251" s="98">
        <v>43739</v>
      </c>
      <c r="H251" s="72" t="s">
        <v>0</v>
      </c>
      <c r="I251" s="2" t="s">
        <v>285</v>
      </c>
      <c r="J251" s="20" t="s">
        <v>284</v>
      </c>
      <c r="K251" s="123">
        <f>+COUNTIF($N251,"&lt;=21")+COUNTIF($AA251,"&lt;=9")+COUNTIF($AJ251,"&lt;=16")+COUNTIF($AN251,"&gt;=22")+COUNTIF($AP251,"&gt;=17")+COUNTIF($AQ251,"&lt;=14")+COUNTIF($AR251,"&gt;=19")+COUNTIF($BK251,"&lt;=15")+COUNTIF($BO251,"&gt;=16")+COUNTIF($BX251,"&lt;=10")</f>
        <v>5</v>
      </c>
      <c r="L251" s="124">
        <f>65-(+DU251+DV251+DW251+DX251+DY251+DZ251)</f>
        <v>13</v>
      </c>
      <c r="M251" s="54">
        <v>13</v>
      </c>
      <c r="N251" s="54">
        <v>25</v>
      </c>
      <c r="O251" s="54">
        <v>14</v>
      </c>
      <c r="P251" s="54">
        <v>11</v>
      </c>
      <c r="Q251" s="114">
        <v>11</v>
      </c>
      <c r="R251" s="114">
        <v>13</v>
      </c>
      <c r="S251" s="54">
        <v>12</v>
      </c>
      <c r="T251" s="54">
        <v>12</v>
      </c>
      <c r="U251" s="54">
        <v>12</v>
      </c>
      <c r="V251" s="54">
        <v>14</v>
      </c>
      <c r="W251" s="54">
        <v>14</v>
      </c>
      <c r="X251" s="54">
        <v>17</v>
      </c>
      <c r="Y251" s="54">
        <v>17</v>
      </c>
      <c r="Z251" s="114">
        <v>9</v>
      </c>
      <c r="AA251" s="114">
        <v>10</v>
      </c>
      <c r="AB251" s="54">
        <v>11</v>
      </c>
      <c r="AC251" s="54">
        <v>11</v>
      </c>
      <c r="AD251" s="54">
        <v>25</v>
      </c>
      <c r="AE251" s="54">
        <v>15</v>
      </c>
      <c r="AF251" s="54">
        <v>18</v>
      </c>
      <c r="AG251" s="54">
        <v>30</v>
      </c>
      <c r="AH251" s="114">
        <v>15</v>
      </c>
      <c r="AI251" s="114">
        <v>16</v>
      </c>
      <c r="AJ251" s="114">
        <v>16</v>
      </c>
      <c r="AK251" s="114">
        <v>17</v>
      </c>
      <c r="AL251" s="54">
        <v>11</v>
      </c>
      <c r="AM251" s="54">
        <v>11</v>
      </c>
      <c r="AN251" s="114">
        <v>19</v>
      </c>
      <c r="AO251" s="114">
        <v>23</v>
      </c>
      <c r="AP251" s="54">
        <v>17</v>
      </c>
      <c r="AQ251" s="54">
        <v>16</v>
      </c>
      <c r="AR251" s="54">
        <v>19</v>
      </c>
      <c r="AS251" s="54">
        <v>17</v>
      </c>
      <c r="AT251" s="114">
        <v>39</v>
      </c>
      <c r="AU251" s="114">
        <v>39</v>
      </c>
      <c r="AV251" s="54">
        <v>12</v>
      </c>
      <c r="AW251" s="54">
        <v>12</v>
      </c>
      <c r="AX251" s="54">
        <v>11</v>
      </c>
      <c r="AY251" s="54">
        <v>9</v>
      </c>
      <c r="AZ251" s="114">
        <v>15</v>
      </c>
      <c r="BA251" s="114">
        <v>16</v>
      </c>
      <c r="BB251" s="54">
        <v>8</v>
      </c>
      <c r="BC251" s="54">
        <v>10</v>
      </c>
      <c r="BD251" s="54">
        <v>10</v>
      </c>
      <c r="BE251" s="54">
        <v>8</v>
      </c>
      <c r="BF251" s="54">
        <v>10</v>
      </c>
      <c r="BG251" s="54">
        <v>10</v>
      </c>
      <c r="BH251" s="54">
        <v>12</v>
      </c>
      <c r="BI251" s="114">
        <v>21</v>
      </c>
      <c r="BJ251" s="114">
        <v>23</v>
      </c>
      <c r="BK251" s="54">
        <v>15</v>
      </c>
      <c r="BL251" s="54">
        <v>10</v>
      </c>
      <c r="BM251" s="54">
        <v>12</v>
      </c>
      <c r="BN251" s="54">
        <v>12</v>
      </c>
      <c r="BO251" s="54">
        <v>16</v>
      </c>
      <c r="BP251" s="54">
        <v>8</v>
      </c>
      <c r="BQ251" s="54">
        <v>12</v>
      </c>
      <c r="BR251" s="54">
        <v>25</v>
      </c>
      <c r="BS251" s="54">
        <v>20</v>
      </c>
      <c r="BT251" s="54">
        <v>13</v>
      </c>
      <c r="BU251" s="54">
        <v>12</v>
      </c>
      <c r="BV251" s="54">
        <v>11</v>
      </c>
      <c r="BW251" s="54">
        <v>13</v>
      </c>
      <c r="BX251" s="54">
        <v>11</v>
      </c>
      <c r="BY251" s="54">
        <v>11</v>
      </c>
      <c r="BZ251" s="54">
        <v>12</v>
      </c>
      <c r="CA251" s="54">
        <v>12</v>
      </c>
      <c r="CB251" s="62">
        <v>33</v>
      </c>
      <c r="CC251" s="62">
        <v>14</v>
      </c>
      <c r="CD251" s="62">
        <v>9</v>
      </c>
      <c r="CE251" s="62">
        <v>16</v>
      </c>
      <c r="CF251" s="62">
        <v>12</v>
      </c>
      <c r="CG251" s="62">
        <v>24</v>
      </c>
      <c r="CH251" s="62">
        <v>26</v>
      </c>
      <c r="CI251" s="62">
        <v>19</v>
      </c>
      <c r="CJ251" s="62">
        <v>12</v>
      </c>
      <c r="CK251" s="62">
        <v>11</v>
      </c>
      <c r="CL251" s="62">
        <v>12</v>
      </c>
      <c r="CM251" s="62">
        <v>12</v>
      </c>
      <c r="CN251" s="62">
        <v>11</v>
      </c>
      <c r="CO251" s="62">
        <v>9</v>
      </c>
      <c r="CP251" s="62">
        <v>13</v>
      </c>
      <c r="CQ251" s="62">
        <v>12</v>
      </c>
      <c r="CR251" s="62">
        <v>10</v>
      </c>
      <c r="CS251" s="62">
        <v>11</v>
      </c>
      <c r="CT251" s="62">
        <v>11</v>
      </c>
      <c r="CU251" s="62">
        <v>30</v>
      </c>
      <c r="CV251" s="62">
        <v>12</v>
      </c>
      <c r="CW251" s="62">
        <v>12</v>
      </c>
      <c r="CX251" s="62">
        <v>24</v>
      </c>
      <c r="CY251" s="62">
        <v>13</v>
      </c>
      <c r="CZ251" s="62">
        <v>10</v>
      </c>
      <c r="DA251" s="62">
        <v>10</v>
      </c>
      <c r="DB251" s="62">
        <v>22</v>
      </c>
      <c r="DC251" s="62">
        <v>15</v>
      </c>
      <c r="DD251" s="62">
        <v>19</v>
      </c>
      <c r="DE251" s="62">
        <v>14</v>
      </c>
      <c r="DF251" s="62">
        <v>24</v>
      </c>
      <c r="DG251" s="62">
        <v>17</v>
      </c>
      <c r="DH251" s="62">
        <v>13</v>
      </c>
      <c r="DI251" s="62">
        <v>15</v>
      </c>
      <c r="DJ251" s="62">
        <v>24</v>
      </c>
      <c r="DK251" s="62">
        <v>12</v>
      </c>
      <c r="DL251" s="62">
        <v>23</v>
      </c>
      <c r="DM251" s="62">
        <v>18</v>
      </c>
      <c r="DN251" s="62">
        <v>10</v>
      </c>
      <c r="DO251" s="62">
        <v>14</v>
      </c>
      <c r="DP251" s="62">
        <v>17</v>
      </c>
      <c r="DQ251" s="62">
        <v>9</v>
      </c>
      <c r="DR251" s="62">
        <v>12</v>
      </c>
      <c r="DS251" s="62">
        <v>11</v>
      </c>
      <c r="DT251" s="143">
        <f>(2.71828^(-492.8857+59.0795*K251+7.224*L251))/(1+(2.71828^(-492.8857+59.0795*K251+7.224*L251)))</f>
        <v>1.0410177657657065E-45</v>
      </c>
      <c r="DU251" s="40">
        <f>COUNTIF($M251,"=13")+COUNTIF($N251,"=21")+COUNTIF($O251,"=14")+COUNTIF($P251,"=11")+COUNTIF($Q251,"=11")+COUNTIF($R251,"=14")+COUNTIF($S251,"=12")+COUNTIF($T251,"=12")+COUNTIF($U251,"=12")+COUNTIF($V251,"=13")+COUNTIF($W251,"=13")+COUNTIF($X251,"=16")</f>
        <v>7</v>
      </c>
      <c r="DV251" s="40">
        <f>COUNTIF($Y251,"=17")+COUNTIF($Z251,"=9")+COUNTIF($AA251,"=9")+COUNTIF($AB251,"=11")+COUNTIF($AC251,"=11")+COUNTIF($AD251,"=25")+COUNTIF($AE251,"=15")+COUNTIF($AF251,"=19")+COUNTIF($AG251,"=30")+COUNTIF($AH251,"=15")+COUNTIF($AI251,"=15")+COUNTIF($AJ251,"=16")+COUNTIF($AK251,"=17")</f>
        <v>10</v>
      </c>
      <c r="DW251" s="40">
        <f>COUNTIF($AL251,"=11")+COUNTIF($AM251,"=11")+COUNTIF($AN251,"=22")+COUNTIF($AO251,"=23")+COUNTIF($AP251,"=17")+COUNTIF($AQ251,"=14")+COUNTIF($AR251,"=19")+COUNTIF($AS251,"=17")+COUNTIF($AV251,"=12")+COUNTIF($AW251,"=12")</f>
        <v>8</v>
      </c>
      <c r="DX251" s="40">
        <f>COUNTIF($AX251,"=11")+COUNTIF($AY251,"=9")+COUNTIF($AZ251,"=15")+COUNTIF($BA251,"=16")+COUNTIF($BB251,"=8")+COUNTIF($BC251,"=10")+COUNTIF($BD251,"=10")+COUNTIF($BE251,"=8")+COUNTIF($BF251,"=10")+COUNTIF($BG251,"=10")</f>
        <v>10</v>
      </c>
      <c r="DY251" s="40">
        <f>COUNTIF($BH251,"=12")+COUNTIF($BI251,"=23")+COUNTIF($BJ251,"=23")+COUNTIF($BK251,"=15")+COUNTIF($BL251,"=10")+COUNTIF($BM251,"=12")+COUNTIF($BN251,"=12")+COUNTIF($BO251,"=16")+COUNTIF($BP251,"=8")+COUNTIF($BQ251,"=12")+COUNTIF($BR251,"=22")+COUNTIF($BS251,"=20")+COUNTIF($BT251,"=13")</f>
        <v>11</v>
      </c>
      <c r="DZ251" s="40">
        <f>COUNTIF($BU251,"=12")+COUNTIF($BV251,"=11")+COUNTIF($BW251,"=13")+COUNTIF($BX251,"=10")+COUNTIF($BY251,"=11")+COUNTIF($BZ251,"=12")+COUNTIF($CA251,"=12")</f>
        <v>6</v>
      </c>
      <c r="EA251" s="2" t="s">
        <v>20</v>
      </c>
      <c r="EB251" s="20" t="s">
        <v>0</v>
      </c>
    </row>
    <row r="252" spans="1:133" s="51" customFormat="1" x14ac:dyDescent="0.25">
      <c r="A252" s="133">
        <v>129836</v>
      </c>
      <c r="B252" s="2" t="s">
        <v>533</v>
      </c>
      <c r="C252" s="2" t="s">
        <v>166</v>
      </c>
      <c r="D252" s="112" t="s">
        <v>31</v>
      </c>
      <c r="E252" s="2" t="s">
        <v>532</v>
      </c>
      <c r="F252" s="2" t="s">
        <v>533</v>
      </c>
      <c r="G252" s="98">
        <v>43739</v>
      </c>
      <c r="H252" s="72" t="s">
        <v>0</v>
      </c>
      <c r="I252" s="2" t="s">
        <v>285</v>
      </c>
      <c r="J252" s="2" t="s">
        <v>284</v>
      </c>
      <c r="K252" s="123">
        <f>+COUNTIF($N252,"&lt;=21")+COUNTIF($AA252,"&lt;=9")+COUNTIF($AJ252,"&lt;=16")+COUNTIF($AN252,"&gt;=22")+COUNTIF($AP252,"&gt;=17")+COUNTIF($AQ252,"&lt;=14")+COUNTIF($AR252,"&gt;=19")+COUNTIF($BK252,"&lt;=15")+COUNTIF($BO252,"&gt;=16")+COUNTIF($BX252,"&lt;=10")</f>
        <v>5</v>
      </c>
      <c r="L252" s="124">
        <f>65-(+DU252+DV252+DW252+DX252+DY252+DZ252)</f>
        <v>13</v>
      </c>
      <c r="M252" s="113">
        <v>14</v>
      </c>
      <c r="N252" s="113">
        <v>25</v>
      </c>
      <c r="O252" s="113">
        <v>14</v>
      </c>
      <c r="P252" s="113">
        <v>11</v>
      </c>
      <c r="Q252" s="114">
        <v>11</v>
      </c>
      <c r="R252" s="114">
        <v>13</v>
      </c>
      <c r="S252" s="113">
        <v>12</v>
      </c>
      <c r="T252" s="113">
        <v>12</v>
      </c>
      <c r="U252" s="113">
        <v>12</v>
      </c>
      <c r="V252" s="113">
        <v>13</v>
      </c>
      <c r="W252" s="113">
        <v>14</v>
      </c>
      <c r="X252" s="113">
        <v>16</v>
      </c>
      <c r="Y252" s="113">
        <v>17</v>
      </c>
      <c r="Z252" s="121">
        <v>9</v>
      </c>
      <c r="AA252" s="121">
        <v>10</v>
      </c>
      <c r="AB252" s="113">
        <v>11</v>
      </c>
      <c r="AC252" s="113">
        <v>11</v>
      </c>
      <c r="AD252" s="113">
        <v>25</v>
      </c>
      <c r="AE252" s="113">
        <v>15</v>
      </c>
      <c r="AF252" s="113">
        <v>18</v>
      </c>
      <c r="AG252" s="113">
        <v>30</v>
      </c>
      <c r="AH252" s="114">
        <v>15</v>
      </c>
      <c r="AI252" s="114">
        <v>16</v>
      </c>
      <c r="AJ252" s="121">
        <v>16</v>
      </c>
      <c r="AK252" s="121">
        <v>17</v>
      </c>
      <c r="AL252" s="113">
        <v>11</v>
      </c>
      <c r="AM252" s="113">
        <v>11</v>
      </c>
      <c r="AN252" s="114">
        <v>19</v>
      </c>
      <c r="AO252" s="114">
        <v>23</v>
      </c>
      <c r="AP252" s="113">
        <v>17</v>
      </c>
      <c r="AQ252" s="113">
        <v>16</v>
      </c>
      <c r="AR252" s="113">
        <v>19</v>
      </c>
      <c r="AS252" s="113">
        <v>17</v>
      </c>
      <c r="AT252" s="121">
        <v>38</v>
      </c>
      <c r="AU252" s="121">
        <v>39</v>
      </c>
      <c r="AV252" s="113">
        <v>12</v>
      </c>
      <c r="AW252" s="113">
        <v>12</v>
      </c>
      <c r="AX252" s="113">
        <v>11</v>
      </c>
      <c r="AY252" s="113">
        <v>9</v>
      </c>
      <c r="AZ252" s="114">
        <v>15</v>
      </c>
      <c r="BA252" s="114">
        <v>16</v>
      </c>
      <c r="BB252" s="113">
        <v>8</v>
      </c>
      <c r="BC252" s="113">
        <v>10</v>
      </c>
      <c r="BD252" s="113">
        <v>10</v>
      </c>
      <c r="BE252" s="113">
        <v>8</v>
      </c>
      <c r="BF252" s="113">
        <v>10</v>
      </c>
      <c r="BG252" s="113">
        <v>10</v>
      </c>
      <c r="BH252" s="113">
        <v>12</v>
      </c>
      <c r="BI252" s="114">
        <v>21</v>
      </c>
      <c r="BJ252" s="114">
        <v>23</v>
      </c>
      <c r="BK252" s="113">
        <v>15</v>
      </c>
      <c r="BL252" s="113">
        <v>10</v>
      </c>
      <c r="BM252" s="113">
        <v>12</v>
      </c>
      <c r="BN252" s="113">
        <v>12</v>
      </c>
      <c r="BO252" s="113">
        <v>16</v>
      </c>
      <c r="BP252" s="113">
        <v>8</v>
      </c>
      <c r="BQ252" s="113">
        <v>12</v>
      </c>
      <c r="BR252" s="113">
        <v>25</v>
      </c>
      <c r="BS252" s="113">
        <v>20</v>
      </c>
      <c r="BT252" s="113">
        <v>13</v>
      </c>
      <c r="BU252" s="113">
        <v>12</v>
      </c>
      <c r="BV252" s="113">
        <v>11</v>
      </c>
      <c r="BW252" s="113">
        <v>13</v>
      </c>
      <c r="BX252" s="113">
        <v>11</v>
      </c>
      <c r="BY252" s="113">
        <v>11</v>
      </c>
      <c r="BZ252" s="113">
        <v>12</v>
      </c>
      <c r="CA252" s="113">
        <v>11</v>
      </c>
      <c r="CB252" s="71">
        <v>35</v>
      </c>
      <c r="CC252" s="71">
        <v>15</v>
      </c>
      <c r="CD252" s="71">
        <v>9</v>
      </c>
      <c r="CE252" s="71">
        <v>16</v>
      </c>
      <c r="CF252" s="71">
        <v>12</v>
      </c>
      <c r="CG252" s="71">
        <v>24</v>
      </c>
      <c r="CH252" s="71">
        <v>26</v>
      </c>
      <c r="CI252" s="71">
        <v>19</v>
      </c>
      <c r="CJ252" s="71">
        <v>13</v>
      </c>
      <c r="CK252" s="71">
        <v>11</v>
      </c>
      <c r="CL252" s="71">
        <v>12</v>
      </c>
      <c r="CM252" s="71">
        <v>12</v>
      </c>
      <c r="CN252" s="71">
        <v>11</v>
      </c>
      <c r="CO252" s="71">
        <v>9</v>
      </c>
      <c r="CP252" s="71">
        <v>13</v>
      </c>
      <c r="CQ252" s="71">
        <v>12</v>
      </c>
      <c r="CR252" s="71">
        <v>10</v>
      </c>
      <c r="CS252" s="71">
        <v>11</v>
      </c>
      <c r="CT252" s="71">
        <v>11</v>
      </c>
      <c r="CU252" s="71">
        <v>30</v>
      </c>
      <c r="CV252" s="71">
        <v>12</v>
      </c>
      <c r="CW252" s="71">
        <v>13</v>
      </c>
      <c r="CX252" s="71">
        <v>24</v>
      </c>
      <c r="CY252" s="71">
        <v>13</v>
      </c>
      <c r="CZ252" s="71">
        <v>10</v>
      </c>
      <c r="DA252" s="71">
        <v>10</v>
      </c>
      <c r="DB252" s="71">
        <v>22</v>
      </c>
      <c r="DC252" s="71">
        <v>15</v>
      </c>
      <c r="DD252" s="71">
        <v>19</v>
      </c>
      <c r="DE252" s="71">
        <v>13</v>
      </c>
      <c r="DF252" s="71">
        <v>25</v>
      </c>
      <c r="DG252" s="71">
        <v>17</v>
      </c>
      <c r="DH252" s="71">
        <v>13</v>
      </c>
      <c r="DI252" s="71">
        <v>15</v>
      </c>
      <c r="DJ252" s="71">
        <v>25</v>
      </c>
      <c r="DK252" s="71">
        <v>12</v>
      </c>
      <c r="DL252" s="71">
        <v>23</v>
      </c>
      <c r="DM252" s="71">
        <v>18</v>
      </c>
      <c r="DN252" s="71">
        <v>10</v>
      </c>
      <c r="DO252" s="71">
        <v>14</v>
      </c>
      <c r="DP252" s="71">
        <v>17</v>
      </c>
      <c r="DQ252" s="71">
        <v>9</v>
      </c>
      <c r="DR252" s="71">
        <v>12</v>
      </c>
      <c r="DS252" s="71">
        <v>11</v>
      </c>
      <c r="DT252" s="143">
        <f>(2.71828^(-492.8857+59.0795*K252+7.224*L252))/(1+(2.71828^(-492.8857+59.0795*K252+7.224*L252)))</f>
        <v>1.0410177657657065E-45</v>
      </c>
      <c r="DU252" s="40">
        <f>COUNTIF($M252,"=13")+COUNTIF($N252,"=21")+COUNTIF($O252,"=14")+COUNTIF($P252,"=11")+COUNTIF($Q252,"=11")+COUNTIF($R252,"=14")+COUNTIF($S252,"=12")+COUNTIF($T252,"=12")+COUNTIF($U252,"=12")+COUNTIF($V252,"=13")+COUNTIF($W252,"=13")+COUNTIF($X252,"=16")</f>
        <v>8</v>
      </c>
      <c r="DV252" s="40">
        <f>COUNTIF($Y252,"=17")+COUNTIF($Z252,"=9")+COUNTIF($AA252,"=9")+COUNTIF($AB252,"=11")+COUNTIF($AC252,"=11")+COUNTIF($AD252,"=25")+COUNTIF($AE252,"=15")+COUNTIF($AF252,"=19")+COUNTIF($AG252,"=30")+COUNTIF($AH252,"=15")+COUNTIF($AI252,"=15")+COUNTIF($AJ252,"=16")+COUNTIF($AK252,"=17")</f>
        <v>10</v>
      </c>
      <c r="DW252" s="40">
        <f>COUNTIF($AL252,"=11")+COUNTIF($AM252,"=11")+COUNTIF($AN252,"=22")+COUNTIF($AO252,"=23")+COUNTIF($AP252,"=17")+COUNTIF($AQ252,"=14")+COUNTIF($AR252,"=19")+COUNTIF($AS252,"=17")+COUNTIF($AV252,"=12")+COUNTIF($AW252,"=12")</f>
        <v>8</v>
      </c>
      <c r="DX252" s="40">
        <f>COUNTIF($AX252,"=11")+COUNTIF($AY252,"=9")+COUNTIF($AZ252,"=15")+COUNTIF($BA252,"=16")+COUNTIF($BB252,"=8")+COUNTIF($BC252,"=10")+COUNTIF($BD252,"=10")+COUNTIF($BE252,"=8")+COUNTIF($BF252,"=10")+COUNTIF($BG252,"=10")</f>
        <v>10</v>
      </c>
      <c r="DY252" s="40">
        <f>COUNTIF($BH252,"=12")+COUNTIF($BI252,"=23")+COUNTIF($BJ252,"=23")+COUNTIF($BK252,"=15")+COUNTIF($BL252,"=10")+COUNTIF($BM252,"=12")+COUNTIF($BN252,"=12")+COUNTIF($BO252,"=16")+COUNTIF($BP252,"=8")+COUNTIF($BQ252,"=12")+COUNTIF($BR252,"=22")+COUNTIF($BS252,"=20")+COUNTIF($BT252,"=13")</f>
        <v>11</v>
      </c>
      <c r="DZ252" s="40">
        <f>COUNTIF($BU252,"=12")+COUNTIF($BV252,"=11")+COUNTIF($BW252,"=13")+COUNTIF($BX252,"=10")+COUNTIF($BY252,"=11")+COUNTIF($BZ252,"=12")+COUNTIF($CA252,"=12")</f>
        <v>5</v>
      </c>
      <c r="EA252" s="2" t="s">
        <v>533</v>
      </c>
      <c r="EB252" s="2" t="s">
        <v>0</v>
      </c>
    </row>
    <row r="253" spans="1:133" s="51" customFormat="1" x14ac:dyDescent="0.25">
      <c r="A253" s="20">
        <v>150906</v>
      </c>
      <c r="B253" s="2" t="s">
        <v>534</v>
      </c>
      <c r="C253" s="2" t="s">
        <v>151</v>
      </c>
      <c r="D253" s="112" t="s">
        <v>30</v>
      </c>
      <c r="E253" s="2" t="s">
        <v>111</v>
      </c>
      <c r="F253" s="20" t="s">
        <v>125</v>
      </c>
      <c r="G253" s="98">
        <v>43739</v>
      </c>
      <c r="H253" s="72" t="s">
        <v>0</v>
      </c>
      <c r="I253" s="20" t="s">
        <v>286</v>
      </c>
      <c r="J253" s="20" t="s">
        <v>284</v>
      </c>
      <c r="K253" s="123">
        <f>+COUNTIF($N253,"&lt;=21")+COUNTIF($AA253,"&lt;=9")+COUNTIF($AJ253,"&lt;=16")+COUNTIF($AN253,"&gt;=22")+COUNTIF($AP253,"&gt;=17")+COUNTIF($AQ253,"&lt;=14")+COUNTIF($AR253,"&gt;=19")+COUNTIF($BK253,"&lt;=15")+COUNTIF($BO253,"&gt;=16")+COUNTIF($BX253,"&lt;=10")</f>
        <v>5</v>
      </c>
      <c r="L253" s="124">
        <f>65-(+DU253+DV253+DW253+DX253+DY253+DZ253)</f>
        <v>13</v>
      </c>
      <c r="M253" s="54">
        <v>13</v>
      </c>
      <c r="N253" s="54">
        <v>24</v>
      </c>
      <c r="O253" s="54">
        <v>14</v>
      </c>
      <c r="P253" s="54">
        <v>11</v>
      </c>
      <c r="Q253" s="114">
        <v>11</v>
      </c>
      <c r="R253" s="114">
        <v>14</v>
      </c>
      <c r="S253" s="54">
        <v>12</v>
      </c>
      <c r="T253" s="54">
        <v>12</v>
      </c>
      <c r="U253" s="54">
        <v>12</v>
      </c>
      <c r="V253" s="54">
        <v>13</v>
      </c>
      <c r="W253" s="54">
        <v>14</v>
      </c>
      <c r="X253" s="54">
        <v>16</v>
      </c>
      <c r="Y253" s="54">
        <v>18</v>
      </c>
      <c r="Z253" s="114">
        <v>9</v>
      </c>
      <c r="AA253" s="114">
        <v>10</v>
      </c>
      <c r="AB253" s="54">
        <v>11</v>
      </c>
      <c r="AC253" s="54">
        <v>11</v>
      </c>
      <c r="AD253" s="54">
        <v>25</v>
      </c>
      <c r="AE253" s="54">
        <v>15</v>
      </c>
      <c r="AF253" s="54">
        <v>19</v>
      </c>
      <c r="AG253" s="54">
        <v>28</v>
      </c>
      <c r="AH253" s="114">
        <v>15</v>
      </c>
      <c r="AI253" s="114">
        <v>15</v>
      </c>
      <c r="AJ253" s="121">
        <v>16</v>
      </c>
      <c r="AK253" s="121">
        <v>17</v>
      </c>
      <c r="AL253" s="54">
        <v>11</v>
      </c>
      <c r="AM253" s="54">
        <v>11</v>
      </c>
      <c r="AN253" s="114">
        <v>19</v>
      </c>
      <c r="AO253" s="114">
        <v>23</v>
      </c>
      <c r="AP253" s="54">
        <v>17</v>
      </c>
      <c r="AQ253" s="54">
        <v>14</v>
      </c>
      <c r="AR253" s="54">
        <v>19</v>
      </c>
      <c r="AS253" s="54">
        <v>18</v>
      </c>
      <c r="AT253" s="114">
        <v>37</v>
      </c>
      <c r="AU253" s="114">
        <v>39</v>
      </c>
      <c r="AV253" s="54">
        <v>12</v>
      </c>
      <c r="AW253" s="54">
        <v>11</v>
      </c>
      <c r="AX253" s="54">
        <v>11</v>
      </c>
      <c r="AY253" s="54">
        <v>9</v>
      </c>
      <c r="AZ253" s="114">
        <v>15</v>
      </c>
      <c r="BA253" s="114">
        <v>16</v>
      </c>
      <c r="BB253" s="54">
        <v>8</v>
      </c>
      <c r="BC253" s="54">
        <v>10</v>
      </c>
      <c r="BD253" s="54">
        <v>10</v>
      </c>
      <c r="BE253" s="54">
        <v>8</v>
      </c>
      <c r="BF253" s="54">
        <v>11</v>
      </c>
      <c r="BG253" s="54">
        <v>10</v>
      </c>
      <c r="BH253" s="54">
        <v>12</v>
      </c>
      <c r="BI253" s="114">
        <v>21</v>
      </c>
      <c r="BJ253" s="114">
        <v>23</v>
      </c>
      <c r="BK253" s="54">
        <v>16</v>
      </c>
      <c r="BL253" s="54">
        <v>10</v>
      </c>
      <c r="BM253" s="54">
        <v>12</v>
      </c>
      <c r="BN253" s="54">
        <v>12</v>
      </c>
      <c r="BO253" s="54">
        <v>16</v>
      </c>
      <c r="BP253" s="54">
        <v>8</v>
      </c>
      <c r="BQ253" s="54">
        <v>12</v>
      </c>
      <c r="BR253" s="54">
        <v>25</v>
      </c>
      <c r="BS253" s="54">
        <v>20</v>
      </c>
      <c r="BT253" s="54">
        <v>13</v>
      </c>
      <c r="BU253" s="54">
        <v>12</v>
      </c>
      <c r="BV253" s="54">
        <v>11</v>
      </c>
      <c r="BW253" s="54">
        <v>13</v>
      </c>
      <c r="BX253" s="54">
        <v>11</v>
      </c>
      <c r="BY253" s="54">
        <v>11</v>
      </c>
      <c r="BZ253" s="54">
        <v>12</v>
      </c>
      <c r="CA253" s="54">
        <v>12</v>
      </c>
      <c r="CB253" s="71" t="s">
        <v>0</v>
      </c>
      <c r="CC253" s="71" t="s">
        <v>0</v>
      </c>
      <c r="CD253" s="71" t="s">
        <v>0</v>
      </c>
      <c r="CE253" s="71" t="s">
        <v>0</v>
      </c>
      <c r="CF253" s="71" t="s">
        <v>0</v>
      </c>
      <c r="CG253" s="71" t="s">
        <v>0</v>
      </c>
      <c r="CH253" s="71" t="s">
        <v>0</v>
      </c>
      <c r="CI253" s="71" t="s">
        <v>0</v>
      </c>
      <c r="CJ253" s="71" t="s">
        <v>0</v>
      </c>
      <c r="CK253" s="71" t="s">
        <v>0</v>
      </c>
      <c r="CL253" s="71" t="s">
        <v>0</v>
      </c>
      <c r="CM253" s="71" t="s">
        <v>0</v>
      </c>
      <c r="CN253" s="71" t="s">
        <v>0</v>
      </c>
      <c r="CO253" s="71" t="s">
        <v>0</v>
      </c>
      <c r="CP253" s="71" t="s">
        <v>0</v>
      </c>
      <c r="CQ253" s="71" t="s">
        <v>0</v>
      </c>
      <c r="CR253" s="71" t="s">
        <v>0</v>
      </c>
      <c r="CS253" s="71" t="s">
        <v>0</v>
      </c>
      <c r="CT253" s="71" t="s">
        <v>0</v>
      </c>
      <c r="CU253" s="71" t="s">
        <v>0</v>
      </c>
      <c r="CV253" s="71" t="s">
        <v>0</v>
      </c>
      <c r="CW253" s="71" t="s">
        <v>0</v>
      </c>
      <c r="CX253" s="71" t="s">
        <v>0</v>
      </c>
      <c r="CY253" s="71" t="s">
        <v>0</v>
      </c>
      <c r="CZ253" s="71" t="s">
        <v>0</v>
      </c>
      <c r="DA253" s="71" t="s">
        <v>0</v>
      </c>
      <c r="DB253" s="71" t="s">
        <v>0</v>
      </c>
      <c r="DC253" s="71" t="s">
        <v>0</v>
      </c>
      <c r="DD253" s="71" t="s">
        <v>0</v>
      </c>
      <c r="DE253" s="71" t="s">
        <v>0</v>
      </c>
      <c r="DF253" s="71" t="s">
        <v>0</v>
      </c>
      <c r="DG253" s="71" t="s">
        <v>0</v>
      </c>
      <c r="DH253" s="71" t="s">
        <v>0</v>
      </c>
      <c r="DI253" s="71" t="s">
        <v>0</v>
      </c>
      <c r="DJ253" s="71" t="s">
        <v>0</v>
      </c>
      <c r="DK253" s="71" t="s">
        <v>0</v>
      </c>
      <c r="DL253" s="71" t="s">
        <v>0</v>
      </c>
      <c r="DM253" s="71" t="s">
        <v>0</v>
      </c>
      <c r="DN253" s="71" t="s">
        <v>0</v>
      </c>
      <c r="DO253" s="71" t="s">
        <v>0</v>
      </c>
      <c r="DP253" s="71" t="s">
        <v>0</v>
      </c>
      <c r="DQ253" s="71" t="s">
        <v>0</v>
      </c>
      <c r="DR253" s="71" t="s">
        <v>0</v>
      </c>
      <c r="DS253" s="71" t="s">
        <v>0</v>
      </c>
      <c r="DT253" s="143">
        <f>(2.71828^(-492.8857+59.0795*K253+7.224*L253))/(1+(2.71828^(-492.8857+59.0795*K253+7.224*L253)))</f>
        <v>1.0410177657657065E-45</v>
      </c>
      <c r="DU253" s="40">
        <f>COUNTIF($M253,"=13")+COUNTIF($N253,"=21")+COUNTIF($O253,"=14")+COUNTIF($P253,"=11")+COUNTIF($Q253,"=11")+COUNTIF($R253,"=14")+COUNTIF($S253,"=12")+COUNTIF($T253,"=12")+COUNTIF($U253,"=12")+COUNTIF($V253,"=13")+COUNTIF($W253,"=13")+COUNTIF($X253,"=16")</f>
        <v>10</v>
      </c>
      <c r="DV253" s="40">
        <f>COUNTIF($Y253,"=17")+COUNTIF($Z253,"=9")+COUNTIF($AA253,"=9")+COUNTIF($AB253,"=11")+COUNTIF($AC253,"=11")+COUNTIF($AD253,"=25")+COUNTIF($AE253,"=15")+COUNTIF($AF253,"=19")+COUNTIF($AG253,"=30")+COUNTIF($AH253,"=15")+COUNTIF($AI253,"=15")+COUNTIF($AJ253,"=16")+COUNTIF($AK253,"=17")</f>
        <v>10</v>
      </c>
      <c r="DW253" s="40">
        <f>COUNTIF($AL253,"=11")+COUNTIF($AM253,"=11")+COUNTIF($AN253,"=22")+COUNTIF($AO253,"=23")+COUNTIF($AP253,"=17")+COUNTIF($AQ253,"=14")+COUNTIF($AR253,"=19")+COUNTIF($AS253,"=17")+COUNTIF($AV253,"=12")+COUNTIF($AW253,"=12")</f>
        <v>7</v>
      </c>
      <c r="DX253" s="40">
        <f>COUNTIF($AX253,"=11")+COUNTIF($AY253,"=9")+COUNTIF($AZ253,"=15")+COUNTIF($BA253,"=16")+COUNTIF($BB253,"=8")+COUNTIF($BC253,"=10")+COUNTIF($BD253,"=10")+COUNTIF($BE253,"=8")+COUNTIF($BF253,"=10")+COUNTIF($BG253,"=10")</f>
        <v>9</v>
      </c>
      <c r="DY253" s="40">
        <f>COUNTIF($BH253,"=12")+COUNTIF($BI253,"=23")+COUNTIF($BJ253,"=23")+COUNTIF($BK253,"=15")+COUNTIF($BL253,"=10")+COUNTIF($BM253,"=12")+COUNTIF($BN253,"=12")+COUNTIF($BO253,"=16")+COUNTIF($BP253,"=8")+COUNTIF($BQ253,"=12")+COUNTIF($BR253,"=22")+COUNTIF($BS253,"=20")+COUNTIF($BT253,"=13")</f>
        <v>10</v>
      </c>
      <c r="DZ253" s="40">
        <f>COUNTIF($BU253,"=12")+COUNTIF($BV253,"=11")+COUNTIF($BW253,"=13")+COUNTIF($BX253,"=10")+COUNTIF($BY253,"=11")+COUNTIF($BZ253,"=12")+COUNTIF($CA253,"=12")</f>
        <v>6</v>
      </c>
      <c r="EA253" s="2" t="s">
        <v>534</v>
      </c>
      <c r="EB253" s="20" t="s">
        <v>0</v>
      </c>
    </row>
    <row r="254" spans="1:133" s="51" customFormat="1" x14ac:dyDescent="0.25">
      <c r="A254" s="72">
        <v>193994</v>
      </c>
      <c r="B254" s="72" t="s">
        <v>537</v>
      </c>
      <c r="C254" s="72" t="s">
        <v>166</v>
      </c>
      <c r="D254" s="112" t="s">
        <v>31</v>
      </c>
      <c r="E254" s="55" t="s">
        <v>111</v>
      </c>
      <c r="F254" s="72" t="s">
        <v>537</v>
      </c>
      <c r="G254" s="98">
        <v>43739</v>
      </c>
      <c r="H254" s="72" t="s">
        <v>0</v>
      </c>
      <c r="I254" s="20" t="s">
        <v>286</v>
      </c>
      <c r="J254" s="20" t="s">
        <v>284</v>
      </c>
      <c r="K254" s="123">
        <f>+COUNTIF($N254,"&lt;=21")+COUNTIF($AA254,"&lt;=9")+COUNTIF($AJ254,"&lt;=16")+COUNTIF($AN254,"&gt;=22")+COUNTIF($AP254,"&gt;=17")+COUNTIF($AQ254,"&lt;=14")+COUNTIF($AR254,"&gt;=19")+COUNTIF($BK254,"&lt;=15")+COUNTIF($BO254,"&gt;=16")+COUNTIF($BX254,"&lt;=10")</f>
        <v>5</v>
      </c>
      <c r="L254" s="124">
        <f>65-(+DU254+DV254+DW254+DX254+DY254+DZ254)</f>
        <v>13</v>
      </c>
      <c r="M254" s="113">
        <v>13</v>
      </c>
      <c r="N254" s="113">
        <v>24</v>
      </c>
      <c r="O254" s="113">
        <v>14</v>
      </c>
      <c r="P254" s="113">
        <v>11</v>
      </c>
      <c r="Q254" s="114">
        <v>11</v>
      </c>
      <c r="R254" s="114">
        <v>14</v>
      </c>
      <c r="S254" s="113">
        <v>12</v>
      </c>
      <c r="T254" s="113">
        <v>12</v>
      </c>
      <c r="U254" s="113">
        <v>12</v>
      </c>
      <c r="V254" s="113">
        <v>13</v>
      </c>
      <c r="W254" s="113">
        <v>13</v>
      </c>
      <c r="X254" s="113">
        <v>16</v>
      </c>
      <c r="Y254" s="113">
        <v>16</v>
      </c>
      <c r="Z254" s="114">
        <v>8</v>
      </c>
      <c r="AA254" s="114">
        <v>10</v>
      </c>
      <c r="AB254" s="113">
        <v>11</v>
      </c>
      <c r="AC254" s="113">
        <v>11</v>
      </c>
      <c r="AD254" s="113">
        <v>25</v>
      </c>
      <c r="AE254" s="113">
        <v>15</v>
      </c>
      <c r="AF254" s="113">
        <v>19</v>
      </c>
      <c r="AG254" s="113">
        <v>29</v>
      </c>
      <c r="AH254" s="114">
        <v>15</v>
      </c>
      <c r="AI254" s="114">
        <v>16</v>
      </c>
      <c r="AJ254" s="114">
        <v>16</v>
      </c>
      <c r="AK254" s="114">
        <v>17</v>
      </c>
      <c r="AL254" s="113">
        <v>11</v>
      </c>
      <c r="AM254" s="113">
        <v>11</v>
      </c>
      <c r="AN254" s="114">
        <v>19</v>
      </c>
      <c r="AO254" s="114">
        <v>23</v>
      </c>
      <c r="AP254" s="113">
        <v>17</v>
      </c>
      <c r="AQ254" s="113">
        <v>15</v>
      </c>
      <c r="AR254" s="113">
        <v>20</v>
      </c>
      <c r="AS254" s="113">
        <v>17</v>
      </c>
      <c r="AT254" s="114">
        <v>33</v>
      </c>
      <c r="AU254" s="114">
        <v>40</v>
      </c>
      <c r="AV254" s="113">
        <v>12</v>
      </c>
      <c r="AW254" s="113">
        <v>12</v>
      </c>
      <c r="AX254" s="113">
        <v>11</v>
      </c>
      <c r="AY254" s="113">
        <v>9</v>
      </c>
      <c r="AZ254" s="114">
        <v>15</v>
      </c>
      <c r="BA254" s="114">
        <v>16</v>
      </c>
      <c r="BB254" s="113">
        <v>8</v>
      </c>
      <c r="BC254" s="113">
        <v>10</v>
      </c>
      <c r="BD254" s="113">
        <v>10</v>
      </c>
      <c r="BE254" s="113">
        <v>8</v>
      </c>
      <c r="BF254" s="113">
        <v>11</v>
      </c>
      <c r="BG254" s="113">
        <v>10</v>
      </c>
      <c r="BH254" s="113">
        <v>12</v>
      </c>
      <c r="BI254" s="114">
        <v>23</v>
      </c>
      <c r="BJ254" s="114">
        <v>23</v>
      </c>
      <c r="BK254" s="113">
        <v>15</v>
      </c>
      <c r="BL254" s="113">
        <v>10</v>
      </c>
      <c r="BM254" s="113">
        <v>12</v>
      </c>
      <c r="BN254" s="113">
        <v>12</v>
      </c>
      <c r="BO254" s="113">
        <v>16</v>
      </c>
      <c r="BP254" s="113">
        <v>8</v>
      </c>
      <c r="BQ254" s="113">
        <v>12</v>
      </c>
      <c r="BR254" s="113">
        <v>23</v>
      </c>
      <c r="BS254" s="113">
        <v>20</v>
      </c>
      <c r="BT254" s="113">
        <v>13</v>
      </c>
      <c r="BU254" s="113">
        <v>12</v>
      </c>
      <c r="BV254" s="113">
        <v>11</v>
      </c>
      <c r="BW254" s="113">
        <v>13</v>
      </c>
      <c r="BX254" s="113">
        <v>11</v>
      </c>
      <c r="BY254" s="113">
        <v>11</v>
      </c>
      <c r="BZ254" s="113">
        <v>12</v>
      </c>
      <c r="CA254" s="113">
        <v>11</v>
      </c>
      <c r="CB254" s="71" t="s">
        <v>0</v>
      </c>
      <c r="CC254" s="71" t="s">
        <v>0</v>
      </c>
      <c r="CD254" s="71" t="s">
        <v>0</v>
      </c>
      <c r="CE254" s="71" t="s">
        <v>0</v>
      </c>
      <c r="CF254" s="71" t="s">
        <v>0</v>
      </c>
      <c r="CG254" s="71" t="s">
        <v>0</v>
      </c>
      <c r="CH254" s="71" t="s">
        <v>0</v>
      </c>
      <c r="CI254" s="71" t="s">
        <v>0</v>
      </c>
      <c r="CJ254" s="71" t="s">
        <v>0</v>
      </c>
      <c r="CK254" s="71" t="s">
        <v>0</v>
      </c>
      <c r="CL254" s="71" t="s">
        <v>0</v>
      </c>
      <c r="CM254" s="71" t="s">
        <v>0</v>
      </c>
      <c r="CN254" s="71" t="s">
        <v>0</v>
      </c>
      <c r="CO254" s="71" t="s">
        <v>0</v>
      </c>
      <c r="CP254" s="71" t="s">
        <v>0</v>
      </c>
      <c r="CQ254" s="71" t="s">
        <v>0</v>
      </c>
      <c r="CR254" s="71" t="s">
        <v>0</v>
      </c>
      <c r="CS254" s="71" t="s">
        <v>0</v>
      </c>
      <c r="CT254" s="71" t="s">
        <v>0</v>
      </c>
      <c r="CU254" s="71" t="s">
        <v>0</v>
      </c>
      <c r="CV254" s="71" t="s">
        <v>0</v>
      </c>
      <c r="CW254" s="71" t="s">
        <v>0</v>
      </c>
      <c r="CX254" s="71" t="s">
        <v>0</v>
      </c>
      <c r="CY254" s="71" t="s">
        <v>0</v>
      </c>
      <c r="CZ254" s="71" t="s">
        <v>0</v>
      </c>
      <c r="DA254" s="71" t="s">
        <v>0</v>
      </c>
      <c r="DB254" s="71" t="s">
        <v>0</v>
      </c>
      <c r="DC254" s="71" t="s">
        <v>0</v>
      </c>
      <c r="DD254" s="71" t="s">
        <v>0</v>
      </c>
      <c r="DE254" s="71" t="s">
        <v>0</v>
      </c>
      <c r="DF254" s="71" t="s">
        <v>0</v>
      </c>
      <c r="DG254" s="71" t="s">
        <v>0</v>
      </c>
      <c r="DH254" s="71" t="s">
        <v>0</v>
      </c>
      <c r="DI254" s="71" t="s">
        <v>0</v>
      </c>
      <c r="DJ254" s="71" t="s">
        <v>0</v>
      </c>
      <c r="DK254" s="71" t="s">
        <v>0</v>
      </c>
      <c r="DL254" s="71" t="s">
        <v>0</v>
      </c>
      <c r="DM254" s="71" t="s">
        <v>0</v>
      </c>
      <c r="DN254" s="71" t="s">
        <v>0</v>
      </c>
      <c r="DO254" s="71" t="s">
        <v>0</v>
      </c>
      <c r="DP254" s="71" t="s">
        <v>0</v>
      </c>
      <c r="DQ254" s="71" t="s">
        <v>0</v>
      </c>
      <c r="DR254" s="71" t="s">
        <v>0</v>
      </c>
      <c r="DS254" s="71" t="s">
        <v>0</v>
      </c>
      <c r="DT254" s="143">
        <f>(2.71828^(-492.8857+59.0795*K254+7.224*L254))/(1+(2.71828^(-492.8857+59.0795*K254+7.224*L254)))</f>
        <v>1.0410177657657065E-45</v>
      </c>
      <c r="DU254" s="40">
        <f>COUNTIF($M254,"=13")+COUNTIF($N254,"=21")+COUNTIF($O254,"=14")+COUNTIF($P254,"=11")+COUNTIF($Q254,"=11")+COUNTIF($R254,"=14")+COUNTIF($S254,"=12")+COUNTIF($T254,"=12")+COUNTIF($U254,"=12")+COUNTIF($V254,"=13")+COUNTIF($W254,"=13")+COUNTIF($X254,"=16")</f>
        <v>11</v>
      </c>
      <c r="DV254" s="40">
        <f>COUNTIF($Y254,"=17")+COUNTIF($Z254,"=9")+COUNTIF($AA254,"=9")+COUNTIF($AB254,"=11")+COUNTIF($AC254,"=11")+COUNTIF($AD254,"=25")+COUNTIF($AE254,"=15")+COUNTIF($AF254,"=19")+COUNTIF($AG254,"=30")+COUNTIF($AH254,"=15")+COUNTIF($AI254,"=15")+COUNTIF($AJ254,"=16")+COUNTIF($AK254,"=17")</f>
        <v>8</v>
      </c>
      <c r="DW254" s="40">
        <f>COUNTIF($AL254,"=11")+COUNTIF($AM254,"=11")+COUNTIF($AN254,"=22")+COUNTIF($AO254,"=23")+COUNTIF($AP254,"=17")+COUNTIF($AQ254,"=14")+COUNTIF($AR254,"=19")+COUNTIF($AS254,"=17")+COUNTIF($AV254,"=12")+COUNTIF($AW254,"=12")</f>
        <v>7</v>
      </c>
      <c r="DX254" s="40">
        <f>COUNTIF($AX254,"=11")+COUNTIF($AY254,"=9")+COUNTIF($AZ254,"=15")+COUNTIF($BA254,"=16")+COUNTIF($BB254,"=8")+COUNTIF($BC254,"=10")+COUNTIF($BD254,"=10")+COUNTIF($BE254,"=8")+COUNTIF($BF254,"=10")+COUNTIF($BG254,"=10")</f>
        <v>9</v>
      </c>
      <c r="DY254" s="40">
        <f>COUNTIF($BH254,"=12")+COUNTIF($BI254,"=23")+COUNTIF($BJ254,"=23")+COUNTIF($BK254,"=15")+COUNTIF($BL254,"=10")+COUNTIF($BM254,"=12")+COUNTIF($BN254,"=12")+COUNTIF($BO254,"=16")+COUNTIF($BP254,"=8")+COUNTIF($BQ254,"=12")+COUNTIF($BR254,"=22")+COUNTIF($BS254,"=20")+COUNTIF($BT254,"=13")</f>
        <v>12</v>
      </c>
      <c r="DZ254" s="40">
        <f>COUNTIF($BU254,"=12")+COUNTIF($BV254,"=11")+COUNTIF($BW254,"=13")+COUNTIF($BX254,"=10")+COUNTIF($BY254,"=11")+COUNTIF($BZ254,"=12")+COUNTIF($CA254,"=12")</f>
        <v>5</v>
      </c>
      <c r="EA254" s="72" t="s">
        <v>0</v>
      </c>
      <c r="EB254" s="72" t="s">
        <v>538</v>
      </c>
    </row>
    <row r="255" spans="1:133" s="51" customFormat="1" x14ac:dyDescent="0.25">
      <c r="A255" s="20">
        <v>201072</v>
      </c>
      <c r="B255" s="2" t="s">
        <v>136</v>
      </c>
      <c r="C255" s="20" t="s">
        <v>166</v>
      </c>
      <c r="D255" s="112" t="s">
        <v>31</v>
      </c>
      <c r="E255" s="20" t="s">
        <v>3</v>
      </c>
      <c r="F255" s="2" t="s">
        <v>136</v>
      </c>
      <c r="G255" s="98">
        <v>43739</v>
      </c>
      <c r="H255" s="72" t="s">
        <v>0</v>
      </c>
      <c r="I255" s="20" t="s">
        <v>286</v>
      </c>
      <c r="J255" s="20" t="s">
        <v>284</v>
      </c>
      <c r="K255" s="123">
        <f>+COUNTIF($N255,"&lt;=21")+COUNTIF($AA255,"&lt;=9")+COUNTIF($AJ255,"&lt;=16")+COUNTIF($AN255,"&gt;=22")+COUNTIF($AP255,"&gt;=17")+COUNTIF($AQ255,"&lt;=14")+COUNTIF($AR255,"&gt;=19")+COUNTIF($BK255,"&lt;=15")+COUNTIF($BO255,"&gt;=16")+COUNTIF($BX255,"&lt;=10")</f>
        <v>5</v>
      </c>
      <c r="L255" s="124">
        <f>65-(+DU255+DV255+DW255+DX255+DY255+DZ255)</f>
        <v>13</v>
      </c>
      <c r="M255" s="113">
        <v>13</v>
      </c>
      <c r="N255" s="113">
        <v>25</v>
      </c>
      <c r="O255" s="113">
        <v>14</v>
      </c>
      <c r="P255" s="113">
        <v>11</v>
      </c>
      <c r="Q255" s="114">
        <v>11</v>
      </c>
      <c r="R255" s="114">
        <v>13</v>
      </c>
      <c r="S255" s="113">
        <v>12</v>
      </c>
      <c r="T255" s="113">
        <v>12</v>
      </c>
      <c r="U255" s="113">
        <v>12</v>
      </c>
      <c r="V255" s="113">
        <v>13</v>
      </c>
      <c r="W255" s="113">
        <v>14</v>
      </c>
      <c r="X255" s="113">
        <v>16</v>
      </c>
      <c r="Y255" s="113">
        <v>18</v>
      </c>
      <c r="Z255" s="121">
        <v>9</v>
      </c>
      <c r="AA255" s="121">
        <v>10</v>
      </c>
      <c r="AB255" s="113">
        <v>11</v>
      </c>
      <c r="AC255" s="113">
        <v>11</v>
      </c>
      <c r="AD255" s="113">
        <v>25</v>
      </c>
      <c r="AE255" s="113">
        <v>15</v>
      </c>
      <c r="AF255" s="113">
        <v>18</v>
      </c>
      <c r="AG255" s="113">
        <v>30</v>
      </c>
      <c r="AH255" s="114">
        <v>15</v>
      </c>
      <c r="AI255" s="114">
        <v>16</v>
      </c>
      <c r="AJ255" s="121">
        <v>16</v>
      </c>
      <c r="AK255" s="121">
        <v>17</v>
      </c>
      <c r="AL255" s="113">
        <v>11</v>
      </c>
      <c r="AM255" s="113">
        <v>11</v>
      </c>
      <c r="AN255" s="114">
        <v>19</v>
      </c>
      <c r="AO255" s="114">
        <v>23</v>
      </c>
      <c r="AP255" s="113">
        <v>17</v>
      </c>
      <c r="AQ255" s="113">
        <v>16</v>
      </c>
      <c r="AR255" s="113">
        <v>19</v>
      </c>
      <c r="AS255" s="113">
        <v>17</v>
      </c>
      <c r="AT255" s="121">
        <v>37</v>
      </c>
      <c r="AU255" s="121">
        <v>38</v>
      </c>
      <c r="AV255" s="113">
        <v>12</v>
      </c>
      <c r="AW255" s="113">
        <v>12</v>
      </c>
      <c r="AX255" s="113">
        <v>11</v>
      </c>
      <c r="AY255" s="113">
        <v>9</v>
      </c>
      <c r="AZ255" s="114">
        <v>15</v>
      </c>
      <c r="BA255" s="114">
        <v>16</v>
      </c>
      <c r="BB255" s="113">
        <v>8</v>
      </c>
      <c r="BC255" s="113">
        <v>10</v>
      </c>
      <c r="BD255" s="113">
        <v>10</v>
      </c>
      <c r="BE255" s="113">
        <v>8</v>
      </c>
      <c r="BF255" s="113">
        <v>10</v>
      </c>
      <c r="BG255" s="113">
        <v>10</v>
      </c>
      <c r="BH255" s="113">
        <v>12</v>
      </c>
      <c r="BI255" s="114">
        <v>21</v>
      </c>
      <c r="BJ255" s="114">
        <v>23</v>
      </c>
      <c r="BK255" s="113">
        <v>15</v>
      </c>
      <c r="BL255" s="113">
        <v>10</v>
      </c>
      <c r="BM255" s="113">
        <v>12</v>
      </c>
      <c r="BN255" s="113">
        <v>12</v>
      </c>
      <c r="BO255" s="113">
        <v>17</v>
      </c>
      <c r="BP255" s="113">
        <v>8</v>
      </c>
      <c r="BQ255" s="113">
        <v>12</v>
      </c>
      <c r="BR255" s="113">
        <v>25</v>
      </c>
      <c r="BS255" s="113">
        <v>20</v>
      </c>
      <c r="BT255" s="113">
        <v>13</v>
      </c>
      <c r="BU255" s="113">
        <v>12</v>
      </c>
      <c r="BV255" s="113">
        <v>11</v>
      </c>
      <c r="BW255" s="113">
        <v>13</v>
      </c>
      <c r="BX255" s="113">
        <v>11</v>
      </c>
      <c r="BY255" s="113">
        <v>11</v>
      </c>
      <c r="BZ255" s="113">
        <v>12</v>
      </c>
      <c r="CA255" s="113">
        <v>12</v>
      </c>
      <c r="CB255" s="71" t="s">
        <v>0</v>
      </c>
      <c r="CC255" s="71" t="s">
        <v>0</v>
      </c>
      <c r="CD255" s="71" t="s">
        <v>0</v>
      </c>
      <c r="CE255" s="71" t="s">
        <v>0</v>
      </c>
      <c r="CF255" s="71" t="s">
        <v>0</v>
      </c>
      <c r="CG255" s="71" t="s">
        <v>0</v>
      </c>
      <c r="CH255" s="71" t="s">
        <v>0</v>
      </c>
      <c r="CI255" s="71" t="s">
        <v>0</v>
      </c>
      <c r="CJ255" s="71" t="s">
        <v>0</v>
      </c>
      <c r="CK255" s="71" t="s">
        <v>0</v>
      </c>
      <c r="CL255" s="71" t="s">
        <v>0</v>
      </c>
      <c r="CM255" s="71" t="s">
        <v>0</v>
      </c>
      <c r="CN255" s="71" t="s">
        <v>0</v>
      </c>
      <c r="CO255" s="71" t="s">
        <v>0</v>
      </c>
      <c r="CP255" s="71" t="s">
        <v>0</v>
      </c>
      <c r="CQ255" s="71" t="s">
        <v>0</v>
      </c>
      <c r="CR255" s="71" t="s">
        <v>0</v>
      </c>
      <c r="CS255" s="71" t="s">
        <v>0</v>
      </c>
      <c r="CT255" s="71" t="s">
        <v>0</v>
      </c>
      <c r="CU255" s="71" t="s">
        <v>0</v>
      </c>
      <c r="CV255" s="71" t="s">
        <v>0</v>
      </c>
      <c r="CW255" s="71" t="s">
        <v>0</v>
      </c>
      <c r="CX255" s="71" t="s">
        <v>0</v>
      </c>
      <c r="CY255" s="71" t="s">
        <v>0</v>
      </c>
      <c r="CZ255" s="71" t="s">
        <v>0</v>
      </c>
      <c r="DA255" s="71" t="s">
        <v>0</v>
      </c>
      <c r="DB255" s="71" t="s">
        <v>0</v>
      </c>
      <c r="DC255" s="71" t="s">
        <v>0</v>
      </c>
      <c r="DD255" s="71" t="s">
        <v>0</v>
      </c>
      <c r="DE255" s="71" t="s">
        <v>0</v>
      </c>
      <c r="DF255" s="71" t="s">
        <v>0</v>
      </c>
      <c r="DG255" s="71" t="s">
        <v>0</v>
      </c>
      <c r="DH255" s="71" t="s">
        <v>0</v>
      </c>
      <c r="DI255" s="71" t="s">
        <v>0</v>
      </c>
      <c r="DJ255" s="71" t="s">
        <v>0</v>
      </c>
      <c r="DK255" s="71" t="s">
        <v>0</v>
      </c>
      <c r="DL255" s="71" t="s">
        <v>0</v>
      </c>
      <c r="DM255" s="71" t="s">
        <v>0</v>
      </c>
      <c r="DN255" s="71" t="s">
        <v>0</v>
      </c>
      <c r="DO255" s="71" t="s">
        <v>0</v>
      </c>
      <c r="DP255" s="71" t="s">
        <v>0</v>
      </c>
      <c r="DQ255" s="71" t="s">
        <v>0</v>
      </c>
      <c r="DR255" s="71" t="s">
        <v>0</v>
      </c>
      <c r="DS255" s="71" t="s">
        <v>0</v>
      </c>
      <c r="DT255" s="143">
        <f>(2.71828^(-492.8857+59.0795*K255+7.224*L255))/(1+(2.71828^(-492.8857+59.0795*K255+7.224*L255)))</f>
        <v>1.0410177657657065E-45</v>
      </c>
      <c r="DU255" s="40">
        <f>COUNTIF($M255,"=13")+COUNTIF($N255,"=21")+COUNTIF($O255,"=14")+COUNTIF($P255,"=11")+COUNTIF($Q255,"=11")+COUNTIF($R255,"=14")+COUNTIF($S255,"=12")+COUNTIF($T255,"=12")+COUNTIF($U255,"=12")+COUNTIF($V255,"=13")+COUNTIF($W255,"=13")+COUNTIF($X255,"=16")</f>
        <v>9</v>
      </c>
      <c r="DV255" s="40">
        <f>COUNTIF($Y255,"=17")+COUNTIF($Z255,"=9")+COUNTIF($AA255,"=9")+COUNTIF($AB255,"=11")+COUNTIF($AC255,"=11")+COUNTIF($AD255,"=25")+COUNTIF($AE255,"=15")+COUNTIF($AF255,"=19")+COUNTIF($AG255,"=30")+COUNTIF($AH255,"=15")+COUNTIF($AI255,"=15")+COUNTIF($AJ255,"=16")+COUNTIF($AK255,"=17")</f>
        <v>9</v>
      </c>
      <c r="DW255" s="40">
        <f>COUNTIF($AL255,"=11")+COUNTIF($AM255,"=11")+COUNTIF($AN255,"=22")+COUNTIF($AO255,"=23")+COUNTIF($AP255,"=17")+COUNTIF($AQ255,"=14")+COUNTIF($AR255,"=19")+COUNTIF($AS255,"=17")+COUNTIF($AV255,"=12")+COUNTIF($AW255,"=12")</f>
        <v>8</v>
      </c>
      <c r="DX255" s="40">
        <f>COUNTIF($AX255,"=11")+COUNTIF($AY255,"=9")+COUNTIF($AZ255,"=15")+COUNTIF($BA255,"=16")+COUNTIF($BB255,"=8")+COUNTIF($BC255,"=10")+COUNTIF($BD255,"=10")+COUNTIF($BE255,"=8")+COUNTIF($BF255,"=10")+COUNTIF($BG255,"=10")</f>
        <v>10</v>
      </c>
      <c r="DY255" s="40">
        <f>COUNTIF($BH255,"=12")+COUNTIF($BI255,"=23")+COUNTIF($BJ255,"=23")+COUNTIF($BK255,"=15")+COUNTIF($BL255,"=10")+COUNTIF($BM255,"=12")+COUNTIF($BN255,"=12")+COUNTIF($BO255,"=16")+COUNTIF($BP255,"=8")+COUNTIF($BQ255,"=12")+COUNTIF($BR255,"=22")+COUNTIF($BS255,"=20")+COUNTIF($BT255,"=13")</f>
        <v>10</v>
      </c>
      <c r="DZ255" s="40">
        <f>COUNTIF($BU255,"=12")+COUNTIF($BV255,"=11")+COUNTIF($BW255,"=13")+COUNTIF($BX255,"=10")+COUNTIF($BY255,"=11")+COUNTIF($BZ255,"=12")+COUNTIF($CA255,"=12")</f>
        <v>6</v>
      </c>
      <c r="EA255" s="2" t="s">
        <v>0</v>
      </c>
      <c r="EB255" s="20" t="s">
        <v>0</v>
      </c>
    </row>
    <row r="256" spans="1:133" s="51" customFormat="1" x14ac:dyDescent="0.25">
      <c r="A256" s="20">
        <v>224698</v>
      </c>
      <c r="B256" s="35" t="s">
        <v>147</v>
      </c>
      <c r="C256" s="20" t="s">
        <v>166</v>
      </c>
      <c r="D256" s="112" t="s">
        <v>31</v>
      </c>
      <c r="E256" s="2" t="s">
        <v>111</v>
      </c>
      <c r="F256" s="20" t="s">
        <v>27</v>
      </c>
      <c r="G256" s="98">
        <v>43739</v>
      </c>
      <c r="H256" s="72" t="s">
        <v>0</v>
      </c>
      <c r="I256" s="20" t="s">
        <v>286</v>
      </c>
      <c r="J256" s="20" t="s">
        <v>284</v>
      </c>
      <c r="K256" s="123">
        <f>+COUNTIF($N256,"&lt;=21")+COUNTIF($AA256,"&lt;=9")+COUNTIF($AJ256,"&lt;=16")+COUNTIF($AN256,"&gt;=22")+COUNTIF($AP256,"&gt;=17")+COUNTIF($AQ256,"&lt;=14")+COUNTIF($AR256,"&gt;=19")+COUNTIF($BK256,"&lt;=15")+COUNTIF($BO256,"&gt;=16")+COUNTIF($BX256,"&lt;=10")</f>
        <v>5</v>
      </c>
      <c r="L256" s="124">
        <f>65-(+DU256+DV256+DW256+DX256+DY256+DZ256)</f>
        <v>13</v>
      </c>
      <c r="M256" s="113">
        <v>13</v>
      </c>
      <c r="N256" s="113">
        <v>24</v>
      </c>
      <c r="O256" s="113">
        <v>14</v>
      </c>
      <c r="P256" s="113">
        <v>10</v>
      </c>
      <c r="Q256" s="114">
        <v>11</v>
      </c>
      <c r="R256" s="114">
        <v>14</v>
      </c>
      <c r="S256" s="113">
        <v>12</v>
      </c>
      <c r="T256" s="113">
        <v>12</v>
      </c>
      <c r="U256" s="113">
        <v>11</v>
      </c>
      <c r="V256" s="113">
        <v>14</v>
      </c>
      <c r="W256" s="113">
        <v>13</v>
      </c>
      <c r="X256" s="113">
        <v>16</v>
      </c>
      <c r="Y256" s="113">
        <v>17</v>
      </c>
      <c r="Z256" s="114">
        <v>9</v>
      </c>
      <c r="AA256" s="114">
        <v>10</v>
      </c>
      <c r="AB256" s="113">
        <v>11</v>
      </c>
      <c r="AC256" s="113">
        <v>11</v>
      </c>
      <c r="AD256" s="113">
        <v>25</v>
      </c>
      <c r="AE256" s="113">
        <v>15</v>
      </c>
      <c r="AF256" s="113">
        <v>19</v>
      </c>
      <c r="AG256" s="113">
        <v>29</v>
      </c>
      <c r="AH256" s="114">
        <v>15</v>
      </c>
      <c r="AI256" s="114">
        <v>15</v>
      </c>
      <c r="AJ256" s="114">
        <v>16</v>
      </c>
      <c r="AK256" s="114">
        <v>17</v>
      </c>
      <c r="AL256" s="113">
        <v>11</v>
      </c>
      <c r="AM256" s="113">
        <v>11</v>
      </c>
      <c r="AN256" s="114">
        <v>19</v>
      </c>
      <c r="AO256" s="114">
        <v>22</v>
      </c>
      <c r="AP256" s="113">
        <v>17</v>
      </c>
      <c r="AQ256" s="113">
        <v>14</v>
      </c>
      <c r="AR256" s="113">
        <v>17</v>
      </c>
      <c r="AS256" s="113">
        <v>17</v>
      </c>
      <c r="AT256" s="114">
        <v>37</v>
      </c>
      <c r="AU256" s="114">
        <v>38</v>
      </c>
      <c r="AV256" s="113">
        <v>12</v>
      </c>
      <c r="AW256" s="113">
        <v>12</v>
      </c>
      <c r="AX256" s="113">
        <v>11</v>
      </c>
      <c r="AY256" s="113">
        <v>9</v>
      </c>
      <c r="AZ256" s="114">
        <v>16</v>
      </c>
      <c r="BA256" s="114">
        <v>16</v>
      </c>
      <c r="BB256" s="113">
        <v>8</v>
      </c>
      <c r="BC256" s="113">
        <v>10</v>
      </c>
      <c r="BD256" s="113">
        <v>10</v>
      </c>
      <c r="BE256" s="113">
        <v>8</v>
      </c>
      <c r="BF256" s="113">
        <v>10</v>
      </c>
      <c r="BG256" s="113">
        <v>10</v>
      </c>
      <c r="BH256" s="113">
        <v>12</v>
      </c>
      <c r="BI256" s="114">
        <v>23</v>
      </c>
      <c r="BJ256" s="114">
        <v>23</v>
      </c>
      <c r="BK256" s="113">
        <v>15</v>
      </c>
      <c r="BL256" s="113">
        <v>10</v>
      </c>
      <c r="BM256" s="113">
        <v>12</v>
      </c>
      <c r="BN256" s="113">
        <v>12</v>
      </c>
      <c r="BO256" s="113">
        <v>15</v>
      </c>
      <c r="BP256" s="113">
        <v>8</v>
      </c>
      <c r="BQ256" s="113">
        <v>12</v>
      </c>
      <c r="BR256" s="113">
        <v>22</v>
      </c>
      <c r="BS256" s="113">
        <v>20</v>
      </c>
      <c r="BT256" s="113">
        <v>14</v>
      </c>
      <c r="BU256" s="113">
        <v>12</v>
      </c>
      <c r="BV256" s="113">
        <v>11</v>
      </c>
      <c r="BW256" s="113">
        <v>13</v>
      </c>
      <c r="BX256" s="113">
        <v>10</v>
      </c>
      <c r="BY256" s="113">
        <v>11</v>
      </c>
      <c r="BZ256" s="113">
        <v>13</v>
      </c>
      <c r="CA256" s="113">
        <v>12</v>
      </c>
      <c r="CB256" s="71" t="s">
        <v>0</v>
      </c>
      <c r="CC256" s="71" t="s">
        <v>0</v>
      </c>
      <c r="CD256" s="71" t="s">
        <v>0</v>
      </c>
      <c r="CE256" s="71" t="s">
        <v>0</v>
      </c>
      <c r="CF256" s="71" t="s">
        <v>0</v>
      </c>
      <c r="CG256" s="71" t="s">
        <v>0</v>
      </c>
      <c r="CH256" s="71" t="s">
        <v>0</v>
      </c>
      <c r="CI256" s="71" t="s">
        <v>0</v>
      </c>
      <c r="CJ256" s="71" t="s">
        <v>0</v>
      </c>
      <c r="CK256" s="71" t="s">
        <v>0</v>
      </c>
      <c r="CL256" s="71" t="s">
        <v>0</v>
      </c>
      <c r="CM256" s="71" t="s">
        <v>0</v>
      </c>
      <c r="CN256" s="71" t="s">
        <v>0</v>
      </c>
      <c r="CO256" s="71" t="s">
        <v>0</v>
      </c>
      <c r="CP256" s="71" t="s">
        <v>0</v>
      </c>
      <c r="CQ256" s="71" t="s">
        <v>0</v>
      </c>
      <c r="CR256" s="71" t="s">
        <v>0</v>
      </c>
      <c r="CS256" s="71" t="s">
        <v>0</v>
      </c>
      <c r="CT256" s="71" t="s">
        <v>0</v>
      </c>
      <c r="CU256" s="71" t="s">
        <v>0</v>
      </c>
      <c r="CV256" s="71" t="s">
        <v>0</v>
      </c>
      <c r="CW256" s="71" t="s">
        <v>0</v>
      </c>
      <c r="CX256" s="71" t="s">
        <v>0</v>
      </c>
      <c r="CY256" s="71" t="s">
        <v>0</v>
      </c>
      <c r="CZ256" s="71" t="s">
        <v>0</v>
      </c>
      <c r="DA256" s="71" t="s">
        <v>0</v>
      </c>
      <c r="DB256" s="71" t="s">
        <v>0</v>
      </c>
      <c r="DC256" s="71" t="s">
        <v>0</v>
      </c>
      <c r="DD256" s="71" t="s">
        <v>0</v>
      </c>
      <c r="DE256" s="71" t="s">
        <v>0</v>
      </c>
      <c r="DF256" s="71" t="s">
        <v>0</v>
      </c>
      <c r="DG256" s="71" t="s">
        <v>0</v>
      </c>
      <c r="DH256" s="71" t="s">
        <v>0</v>
      </c>
      <c r="DI256" s="71" t="s">
        <v>0</v>
      </c>
      <c r="DJ256" s="71" t="s">
        <v>0</v>
      </c>
      <c r="DK256" s="71" t="s">
        <v>0</v>
      </c>
      <c r="DL256" s="71" t="s">
        <v>0</v>
      </c>
      <c r="DM256" s="71" t="s">
        <v>0</v>
      </c>
      <c r="DN256" s="71" t="s">
        <v>0</v>
      </c>
      <c r="DO256" s="71" t="s">
        <v>0</v>
      </c>
      <c r="DP256" s="71" t="s">
        <v>0</v>
      </c>
      <c r="DQ256" s="71" t="s">
        <v>0</v>
      </c>
      <c r="DR256" s="71" t="s">
        <v>0</v>
      </c>
      <c r="DS256" s="71" t="s">
        <v>0</v>
      </c>
      <c r="DT256" s="143">
        <f>(2.71828^(-492.8857+59.0795*K256+7.224*L256))/(1+(2.71828^(-492.8857+59.0795*K256+7.224*L256)))</f>
        <v>1.0410177657657065E-45</v>
      </c>
      <c r="DU256" s="40">
        <f>COUNTIF($M256,"=13")+COUNTIF($N256,"=21")+COUNTIF($O256,"=14")+COUNTIF($P256,"=11")+COUNTIF($Q256,"=11")+COUNTIF($R256,"=14")+COUNTIF($S256,"=12")+COUNTIF($T256,"=12")+COUNTIF($U256,"=12")+COUNTIF($V256,"=13")+COUNTIF($W256,"=13")+COUNTIF($X256,"=16")</f>
        <v>8</v>
      </c>
      <c r="DV256" s="40">
        <f>COUNTIF($Y256,"=17")+COUNTIF($Z256,"=9")+COUNTIF($AA256,"=9")+COUNTIF($AB256,"=11")+COUNTIF($AC256,"=11")+COUNTIF($AD256,"=25")+COUNTIF($AE256,"=15")+COUNTIF($AF256,"=19")+COUNTIF($AG256,"=30")+COUNTIF($AH256,"=15")+COUNTIF($AI256,"=15")+COUNTIF($AJ256,"=16")+COUNTIF($AK256,"=17")</f>
        <v>11</v>
      </c>
      <c r="DW256" s="40">
        <f>COUNTIF($AL256,"=11")+COUNTIF($AM256,"=11")+COUNTIF($AN256,"=22")+COUNTIF($AO256,"=23")+COUNTIF($AP256,"=17")+COUNTIF($AQ256,"=14")+COUNTIF($AR256,"=19")+COUNTIF($AS256,"=17")+COUNTIF($AV256,"=12")+COUNTIF($AW256,"=12")</f>
        <v>7</v>
      </c>
      <c r="DX256" s="40">
        <f>COUNTIF($AX256,"=11")+COUNTIF($AY256,"=9")+COUNTIF($AZ256,"=15")+COUNTIF($BA256,"=16")+COUNTIF($BB256,"=8")+COUNTIF($BC256,"=10")+COUNTIF($BD256,"=10")+COUNTIF($BE256,"=8")+COUNTIF($BF256,"=10")+COUNTIF($BG256,"=10")</f>
        <v>9</v>
      </c>
      <c r="DY256" s="40">
        <f>COUNTIF($BH256,"=12")+COUNTIF($BI256,"=23")+COUNTIF($BJ256,"=23")+COUNTIF($BK256,"=15")+COUNTIF($BL256,"=10")+COUNTIF($BM256,"=12")+COUNTIF($BN256,"=12")+COUNTIF($BO256,"=16")+COUNTIF($BP256,"=8")+COUNTIF($BQ256,"=12")+COUNTIF($BR256,"=22")+COUNTIF($BS256,"=20")+COUNTIF($BT256,"=13")</f>
        <v>11</v>
      </c>
      <c r="DZ256" s="40">
        <f>COUNTIF($BU256,"=12")+COUNTIF($BV256,"=11")+COUNTIF($BW256,"=13")+COUNTIF($BX256,"=10")+COUNTIF($BY256,"=11")+COUNTIF($BZ256,"=12")+COUNTIF($CA256,"=12")</f>
        <v>6</v>
      </c>
      <c r="EA256" s="2" t="s">
        <v>27</v>
      </c>
      <c r="EB256" s="20" t="s">
        <v>541</v>
      </c>
    </row>
    <row r="257" spans="1:133" s="51" customFormat="1" x14ac:dyDescent="0.25">
      <c r="A257" s="20">
        <v>224840</v>
      </c>
      <c r="B257" s="2" t="s">
        <v>201</v>
      </c>
      <c r="C257" s="2" t="s">
        <v>166</v>
      </c>
      <c r="D257" s="112" t="s">
        <v>31</v>
      </c>
      <c r="E257" s="2" t="s">
        <v>111</v>
      </c>
      <c r="F257" s="20" t="s">
        <v>125</v>
      </c>
      <c r="G257" s="98">
        <v>43739</v>
      </c>
      <c r="H257" s="72" t="s">
        <v>0</v>
      </c>
      <c r="I257" s="2" t="s">
        <v>285</v>
      </c>
      <c r="J257" s="20" t="s">
        <v>284</v>
      </c>
      <c r="K257" s="123">
        <f>+COUNTIF($N257,"&lt;=21")+COUNTIF($AA257,"&lt;=9")+COUNTIF($AJ257,"&lt;=16")+COUNTIF($AN257,"&gt;=22")+COUNTIF($AP257,"&gt;=17")+COUNTIF($AQ257,"&lt;=14")+COUNTIF($AR257,"&gt;=19")+COUNTIF($BK257,"&lt;=15")+COUNTIF($BO257,"&gt;=16")+COUNTIF($BX257,"&lt;=10")</f>
        <v>5</v>
      </c>
      <c r="L257" s="124">
        <f>65-(+DU257+DV257+DW257+DX257+DY257+DZ257)</f>
        <v>13</v>
      </c>
      <c r="M257" s="54">
        <v>13</v>
      </c>
      <c r="N257" s="54">
        <v>24</v>
      </c>
      <c r="O257" s="54">
        <v>14</v>
      </c>
      <c r="P257" s="54">
        <v>11</v>
      </c>
      <c r="Q257" s="114">
        <v>11</v>
      </c>
      <c r="R257" s="114">
        <v>14</v>
      </c>
      <c r="S257" s="54">
        <v>12</v>
      </c>
      <c r="T257" s="54">
        <v>12</v>
      </c>
      <c r="U257" s="54">
        <v>12</v>
      </c>
      <c r="V257" s="54">
        <v>13</v>
      </c>
      <c r="W257" s="54">
        <v>14</v>
      </c>
      <c r="X257" s="54">
        <v>16</v>
      </c>
      <c r="Y257" s="54">
        <v>17</v>
      </c>
      <c r="Z257" s="114">
        <v>9</v>
      </c>
      <c r="AA257" s="114">
        <v>10</v>
      </c>
      <c r="AB257" s="54">
        <v>11</v>
      </c>
      <c r="AC257" s="54">
        <v>11</v>
      </c>
      <c r="AD257" s="54">
        <v>25</v>
      </c>
      <c r="AE257" s="54">
        <v>15</v>
      </c>
      <c r="AF257" s="54">
        <v>19</v>
      </c>
      <c r="AG257" s="54">
        <v>28</v>
      </c>
      <c r="AH257" s="114">
        <v>15</v>
      </c>
      <c r="AI257" s="114">
        <v>15</v>
      </c>
      <c r="AJ257" s="114">
        <v>16</v>
      </c>
      <c r="AK257" s="114">
        <v>17</v>
      </c>
      <c r="AL257" s="54">
        <v>11</v>
      </c>
      <c r="AM257" s="54">
        <v>11</v>
      </c>
      <c r="AN257" s="114">
        <v>19</v>
      </c>
      <c r="AO257" s="114">
        <v>23</v>
      </c>
      <c r="AP257" s="54">
        <v>17</v>
      </c>
      <c r="AQ257" s="54">
        <v>14</v>
      </c>
      <c r="AR257" s="54">
        <v>19</v>
      </c>
      <c r="AS257" s="54">
        <v>18</v>
      </c>
      <c r="AT257" s="114">
        <v>37</v>
      </c>
      <c r="AU257" s="114">
        <v>38</v>
      </c>
      <c r="AV257" s="54">
        <v>12</v>
      </c>
      <c r="AW257" s="54">
        <v>11</v>
      </c>
      <c r="AX257" s="54">
        <v>11</v>
      </c>
      <c r="AY257" s="54">
        <v>9</v>
      </c>
      <c r="AZ257" s="114">
        <v>15</v>
      </c>
      <c r="BA257" s="114">
        <v>16</v>
      </c>
      <c r="BB257" s="54">
        <v>8</v>
      </c>
      <c r="BC257" s="54">
        <v>10</v>
      </c>
      <c r="BD257" s="54">
        <v>10</v>
      </c>
      <c r="BE257" s="54">
        <v>8</v>
      </c>
      <c r="BF257" s="54">
        <v>11</v>
      </c>
      <c r="BG257" s="54">
        <v>10</v>
      </c>
      <c r="BH257" s="54">
        <v>12</v>
      </c>
      <c r="BI257" s="114">
        <v>21</v>
      </c>
      <c r="BJ257" s="114">
        <v>23</v>
      </c>
      <c r="BK257" s="54">
        <v>17</v>
      </c>
      <c r="BL257" s="54">
        <v>10</v>
      </c>
      <c r="BM257" s="54">
        <v>12</v>
      </c>
      <c r="BN257" s="54">
        <v>12</v>
      </c>
      <c r="BO257" s="54">
        <v>16</v>
      </c>
      <c r="BP257" s="54">
        <v>8</v>
      </c>
      <c r="BQ257" s="54">
        <v>12</v>
      </c>
      <c r="BR257" s="54">
        <v>25</v>
      </c>
      <c r="BS257" s="54">
        <v>20</v>
      </c>
      <c r="BT257" s="54">
        <v>13</v>
      </c>
      <c r="BU257" s="54">
        <v>12</v>
      </c>
      <c r="BV257" s="54">
        <v>11</v>
      </c>
      <c r="BW257" s="54">
        <v>14</v>
      </c>
      <c r="BX257" s="54">
        <v>11</v>
      </c>
      <c r="BY257" s="54">
        <v>11</v>
      </c>
      <c r="BZ257" s="54">
        <v>12</v>
      </c>
      <c r="CA257" s="54">
        <v>12</v>
      </c>
      <c r="CB257" s="62">
        <v>33</v>
      </c>
      <c r="CC257" s="62">
        <v>16</v>
      </c>
      <c r="CD257" s="62">
        <v>9</v>
      </c>
      <c r="CE257" s="62">
        <v>16</v>
      </c>
      <c r="CF257" s="62">
        <v>12</v>
      </c>
      <c r="CG257" s="62">
        <v>25</v>
      </c>
      <c r="CH257" s="62">
        <v>26</v>
      </c>
      <c r="CI257" s="62">
        <v>20</v>
      </c>
      <c r="CJ257" s="62">
        <v>12</v>
      </c>
      <c r="CK257" s="62">
        <v>11</v>
      </c>
      <c r="CL257" s="62">
        <v>12</v>
      </c>
      <c r="CM257" s="62">
        <v>12</v>
      </c>
      <c r="CN257" s="62">
        <v>11</v>
      </c>
      <c r="CO257" s="62">
        <v>9</v>
      </c>
      <c r="CP257" s="62">
        <v>13</v>
      </c>
      <c r="CQ257" s="62">
        <v>12</v>
      </c>
      <c r="CR257" s="62">
        <v>10</v>
      </c>
      <c r="CS257" s="62">
        <v>11</v>
      </c>
      <c r="CT257" s="62">
        <v>11</v>
      </c>
      <c r="CU257" s="62">
        <v>30</v>
      </c>
      <c r="CV257" s="62">
        <v>12</v>
      </c>
      <c r="CW257" s="62">
        <v>12</v>
      </c>
      <c r="CX257" s="62">
        <v>24</v>
      </c>
      <c r="CY257" s="62">
        <v>13</v>
      </c>
      <c r="CZ257" s="62">
        <v>10</v>
      </c>
      <c r="DA257" s="62">
        <v>9</v>
      </c>
      <c r="DB257" s="62">
        <v>22</v>
      </c>
      <c r="DC257" s="62">
        <v>15</v>
      </c>
      <c r="DD257" s="62">
        <v>16</v>
      </c>
      <c r="DE257" s="62">
        <v>13</v>
      </c>
      <c r="DF257" s="62">
        <v>24</v>
      </c>
      <c r="DG257" s="62">
        <v>17</v>
      </c>
      <c r="DH257" s="62">
        <v>13</v>
      </c>
      <c r="DI257" s="62">
        <v>15</v>
      </c>
      <c r="DJ257" s="62">
        <v>25</v>
      </c>
      <c r="DK257" s="62">
        <v>12</v>
      </c>
      <c r="DL257" s="62">
        <v>23</v>
      </c>
      <c r="DM257" s="62">
        <v>18</v>
      </c>
      <c r="DN257" s="62">
        <v>10</v>
      </c>
      <c r="DO257" s="62">
        <v>14</v>
      </c>
      <c r="DP257" s="62">
        <v>17</v>
      </c>
      <c r="DQ257" s="62">
        <v>9</v>
      </c>
      <c r="DR257" s="62">
        <v>12</v>
      </c>
      <c r="DS257" s="62">
        <v>11</v>
      </c>
      <c r="DT257" s="143">
        <f>(2.71828^(-492.8857+59.0795*K257+7.224*L257))/(1+(2.71828^(-492.8857+59.0795*K257+7.224*L257)))</f>
        <v>1.0410177657657065E-45</v>
      </c>
      <c r="DU257" s="40">
        <f>COUNTIF($M257,"=13")+COUNTIF($N257,"=21")+COUNTIF($O257,"=14")+COUNTIF($P257,"=11")+COUNTIF($Q257,"=11")+COUNTIF($R257,"=14")+COUNTIF($S257,"=12")+COUNTIF($T257,"=12")+COUNTIF($U257,"=12")+COUNTIF($V257,"=13")+COUNTIF($W257,"=13")+COUNTIF($X257,"=16")</f>
        <v>10</v>
      </c>
      <c r="DV257" s="40">
        <f>COUNTIF($Y257,"=17")+COUNTIF($Z257,"=9")+COUNTIF($AA257,"=9")+COUNTIF($AB257,"=11")+COUNTIF($AC257,"=11")+COUNTIF($AD257,"=25")+COUNTIF($AE257,"=15")+COUNTIF($AF257,"=19")+COUNTIF($AG257,"=30")+COUNTIF($AH257,"=15")+COUNTIF($AI257,"=15")+COUNTIF($AJ257,"=16")+COUNTIF($AK257,"=17")</f>
        <v>11</v>
      </c>
      <c r="DW257" s="40">
        <f>COUNTIF($AL257,"=11")+COUNTIF($AM257,"=11")+COUNTIF($AN257,"=22")+COUNTIF($AO257,"=23")+COUNTIF($AP257,"=17")+COUNTIF($AQ257,"=14")+COUNTIF($AR257,"=19")+COUNTIF($AS257,"=17")+COUNTIF($AV257,"=12")+COUNTIF($AW257,"=12")</f>
        <v>7</v>
      </c>
      <c r="DX257" s="40">
        <f>COUNTIF($AX257,"=11")+COUNTIF($AY257,"=9")+COUNTIF($AZ257,"=15")+COUNTIF($BA257,"=16")+COUNTIF($BB257,"=8")+COUNTIF($BC257,"=10")+COUNTIF($BD257,"=10")+COUNTIF($BE257,"=8")+COUNTIF($BF257,"=10")+COUNTIF($BG257,"=10")</f>
        <v>9</v>
      </c>
      <c r="DY257" s="40">
        <f>COUNTIF($BH257,"=12")+COUNTIF($BI257,"=23")+COUNTIF($BJ257,"=23")+COUNTIF($BK257,"=15")+COUNTIF($BL257,"=10")+COUNTIF($BM257,"=12")+COUNTIF($BN257,"=12")+COUNTIF($BO257,"=16")+COUNTIF($BP257,"=8")+COUNTIF($BQ257,"=12")+COUNTIF($BR257,"=22")+COUNTIF($BS257,"=20")+COUNTIF($BT257,"=13")</f>
        <v>10</v>
      </c>
      <c r="DZ257" s="40">
        <f>COUNTIF($BU257,"=12")+COUNTIF($BV257,"=11")+COUNTIF($BW257,"=13")+COUNTIF($BX257,"=10")+COUNTIF($BY257,"=11")+COUNTIF($BZ257,"=12")+COUNTIF($CA257,"=12")</f>
        <v>5</v>
      </c>
      <c r="EA257" s="2" t="s">
        <v>201</v>
      </c>
      <c r="EB257" s="20" t="s">
        <v>542</v>
      </c>
    </row>
    <row r="258" spans="1:133" s="51" customFormat="1" x14ac:dyDescent="0.25">
      <c r="A258" s="20">
        <v>307129</v>
      </c>
      <c r="B258" s="52" t="s">
        <v>86</v>
      </c>
      <c r="C258" s="2" t="s">
        <v>166</v>
      </c>
      <c r="D258" s="112" t="s">
        <v>31</v>
      </c>
      <c r="E258" s="20" t="s">
        <v>6</v>
      </c>
      <c r="F258" s="20" t="s">
        <v>86</v>
      </c>
      <c r="G258" s="98">
        <v>43739</v>
      </c>
      <c r="H258" s="72" t="s">
        <v>0</v>
      </c>
      <c r="I258" s="20" t="s">
        <v>286</v>
      </c>
      <c r="J258" s="20" t="s">
        <v>284</v>
      </c>
      <c r="K258" s="123">
        <f>+COUNTIF($N258,"&lt;=21")+COUNTIF($AA258,"&lt;=9")+COUNTIF($AJ258,"&lt;=16")+COUNTIF($AN258,"&gt;=22")+COUNTIF($AP258,"&gt;=17")+COUNTIF($AQ258,"&lt;=14")+COUNTIF($AR258,"&gt;=19")+COUNTIF($BK258,"&lt;=15")+COUNTIF($BO258,"&gt;=16")+COUNTIF($BX258,"&lt;=10")</f>
        <v>5</v>
      </c>
      <c r="L258" s="124">
        <f>65-(+DU258+DV258+DW258+DX258+DY258+DZ258)</f>
        <v>13</v>
      </c>
      <c r="M258" s="54">
        <v>13</v>
      </c>
      <c r="N258" s="54">
        <v>25</v>
      </c>
      <c r="O258" s="54">
        <v>14</v>
      </c>
      <c r="P258" s="54">
        <v>11</v>
      </c>
      <c r="Q258" s="114">
        <v>11</v>
      </c>
      <c r="R258" s="114">
        <v>13</v>
      </c>
      <c r="S258" s="54">
        <v>12</v>
      </c>
      <c r="T258" s="54">
        <v>12</v>
      </c>
      <c r="U258" s="54">
        <v>12</v>
      </c>
      <c r="V258" s="54">
        <v>13</v>
      </c>
      <c r="W258" s="54">
        <v>14</v>
      </c>
      <c r="X258" s="54">
        <v>16</v>
      </c>
      <c r="Y258" s="54">
        <v>17</v>
      </c>
      <c r="Z258" s="114">
        <v>9</v>
      </c>
      <c r="AA258" s="114">
        <v>10</v>
      </c>
      <c r="AB258" s="54">
        <v>11</v>
      </c>
      <c r="AC258" s="54">
        <v>11</v>
      </c>
      <c r="AD258" s="54">
        <v>25</v>
      </c>
      <c r="AE258" s="54">
        <v>15</v>
      </c>
      <c r="AF258" s="54">
        <v>18</v>
      </c>
      <c r="AG258" s="54">
        <v>30</v>
      </c>
      <c r="AH258" s="114">
        <v>15</v>
      </c>
      <c r="AI258" s="114">
        <v>16</v>
      </c>
      <c r="AJ258" s="114">
        <v>16</v>
      </c>
      <c r="AK258" s="114">
        <v>17</v>
      </c>
      <c r="AL258" s="54">
        <v>12</v>
      </c>
      <c r="AM258" s="54">
        <v>11</v>
      </c>
      <c r="AN258" s="114">
        <v>19</v>
      </c>
      <c r="AO258" s="114">
        <v>23</v>
      </c>
      <c r="AP258" s="54">
        <v>17</v>
      </c>
      <c r="AQ258" s="54">
        <v>15</v>
      </c>
      <c r="AR258" s="54">
        <v>17</v>
      </c>
      <c r="AS258" s="54">
        <v>17</v>
      </c>
      <c r="AT258" s="114">
        <v>38</v>
      </c>
      <c r="AU258" s="114">
        <v>39</v>
      </c>
      <c r="AV258" s="54">
        <v>12</v>
      </c>
      <c r="AW258" s="54">
        <v>12</v>
      </c>
      <c r="AX258" s="54">
        <v>11</v>
      </c>
      <c r="AY258" s="54">
        <v>9</v>
      </c>
      <c r="AZ258" s="114">
        <v>15</v>
      </c>
      <c r="BA258" s="114">
        <v>16</v>
      </c>
      <c r="BB258" s="54">
        <v>8</v>
      </c>
      <c r="BC258" s="54">
        <v>10</v>
      </c>
      <c r="BD258" s="54">
        <v>10</v>
      </c>
      <c r="BE258" s="54">
        <v>8</v>
      </c>
      <c r="BF258" s="54">
        <v>10</v>
      </c>
      <c r="BG258" s="54">
        <v>10</v>
      </c>
      <c r="BH258" s="54">
        <v>12</v>
      </c>
      <c r="BI258" s="114">
        <v>21</v>
      </c>
      <c r="BJ258" s="114">
        <v>23</v>
      </c>
      <c r="BK258" s="54">
        <v>15</v>
      </c>
      <c r="BL258" s="54">
        <v>10</v>
      </c>
      <c r="BM258" s="54">
        <v>12</v>
      </c>
      <c r="BN258" s="54">
        <v>12</v>
      </c>
      <c r="BO258" s="54">
        <v>17</v>
      </c>
      <c r="BP258" s="54">
        <v>8</v>
      </c>
      <c r="BQ258" s="54">
        <v>12</v>
      </c>
      <c r="BR258" s="54">
        <v>26</v>
      </c>
      <c r="BS258" s="54">
        <v>20</v>
      </c>
      <c r="BT258" s="54">
        <v>13</v>
      </c>
      <c r="BU258" s="54">
        <v>12</v>
      </c>
      <c r="BV258" s="54">
        <v>11</v>
      </c>
      <c r="BW258" s="54">
        <v>13</v>
      </c>
      <c r="BX258" s="54">
        <v>10</v>
      </c>
      <c r="BY258" s="54">
        <v>11</v>
      </c>
      <c r="BZ258" s="54">
        <v>12</v>
      </c>
      <c r="CA258" s="54">
        <v>12</v>
      </c>
      <c r="CB258" s="71" t="s">
        <v>0</v>
      </c>
      <c r="CC258" s="71" t="s">
        <v>0</v>
      </c>
      <c r="CD258" s="71" t="s">
        <v>0</v>
      </c>
      <c r="CE258" s="71" t="s">
        <v>0</v>
      </c>
      <c r="CF258" s="71" t="s">
        <v>0</v>
      </c>
      <c r="CG258" s="71" t="s">
        <v>0</v>
      </c>
      <c r="CH258" s="71" t="s">
        <v>0</v>
      </c>
      <c r="CI258" s="71" t="s">
        <v>0</v>
      </c>
      <c r="CJ258" s="71" t="s">
        <v>0</v>
      </c>
      <c r="CK258" s="71" t="s">
        <v>0</v>
      </c>
      <c r="CL258" s="71" t="s">
        <v>0</v>
      </c>
      <c r="CM258" s="71" t="s">
        <v>0</v>
      </c>
      <c r="CN258" s="71" t="s">
        <v>0</v>
      </c>
      <c r="CO258" s="71" t="s">
        <v>0</v>
      </c>
      <c r="CP258" s="71" t="s">
        <v>0</v>
      </c>
      <c r="CQ258" s="71" t="s">
        <v>0</v>
      </c>
      <c r="CR258" s="71" t="s">
        <v>0</v>
      </c>
      <c r="CS258" s="71" t="s">
        <v>0</v>
      </c>
      <c r="CT258" s="71" t="s">
        <v>0</v>
      </c>
      <c r="CU258" s="71" t="s">
        <v>0</v>
      </c>
      <c r="CV258" s="71" t="s">
        <v>0</v>
      </c>
      <c r="CW258" s="71" t="s">
        <v>0</v>
      </c>
      <c r="CX258" s="71" t="s">
        <v>0</v>
      </c>
      <c r="CY258" s="71" t="s">
        <v>0</v>
      </c>
      <c r="CZ258" s="71" t="s">
        <v>0</v>
      </c>
      <c r="DA258" s="71" t="s">
        <v>0</v>
      </c>
      <c r="DB258" s="71" t="s">
        <v>0</v>
      </c>
      <c r="DC258" s="71" t="s">
        <v>0</v>
      </c>
      <c r="DD258" s="71" t="s">
        <v>0</v>
      </c>
      <c r="DE258" s="71" t="s">
        <v>0</v>
      </c>
      <c r="DF258" s="71" t="s">
        <v>0</v>
      </c>
      <c r="DG258" s="71" t="s">
        <v>0</v>
      </c>
      <c r="DH258" s="71" t="s">
        <v>0</v>
      </c>
      <c r="DI258" s="71" t="s">
        <v>0</v>
      </c>
      <c r="DJ258" s="71" t="s">
        <v>0</v>
      </c>
      <c r="DK258" s="71" t="s">
        <v>0</v>
      </c>
      <c r="DL258" s="71" t="s">
        <v>0</v>
      </c>
      <c r="DM258" s="71" t="s">
        <v>0</v>
      </c>
      <c r="DN258" s="71" t="s">
        <v>0</v>
      </c>
      <c r="DO258" s="71" t="s">
        <v>0</v>
      </c>
      <c r="DP258" s="71" t="s">
        <v>0</v>
      </c>
      <c r="DQ258" s="71" t="s">
        <v>0</v>
      </c>
      <c r="DR258" s="71" t="s">
        <v>0</v>
      </c>
      <c r="DS258" s="71" t="s">
        <v>0</v>
      </c>
      <c r="DT258" s="143">
        <f>(2.71828^(-492.8857+59.0795*K258+7.224*L258))/(1+(2.71828^(-492.8857+59.0795*K258+7.224*L258)))</f>
        <v>1.0410177657657065E-45</v>
      </c>
      <c r="DU258" s="40">
        <f>COUNTIF($M258,"=13")+COUNTIF($N258,"=21")+COUNTIF($O258,"=14")+COUNTIF($P258,"=11")+COUNTIF($Q258,"=11")+COUNTIF($R258,"=14")+COUNTIF($S258,"=12")+COUNTIF($T258,"=12")+COUNTIF($U258,"=12")+COUNTIF($V258,"=13")+COUNTIF($W258,"=13")+COUNTIF($X258,"=16")</f>
        <v>9</v>
      </c>
      <c r="DV258" s="40">
        <f>COUNTIF($Y258,"=17")+COUNTIF($Z258,"=9")+COUNTIF($AA258,"=9")+COUNTIF($AB258,"=11")+COUNTIF($AC258,"=11")+COUNTIF($AD258,"=25")+COUNTIF($AE258,"=15")+COUNTIF($AF258,"=19")+COUNTIF($AG258,"=30")+COUNTIF($AH258,"=15")+COUNTIF($AI258,"=15")+COUNTIF($AJ258,"=16")+COUNTIF($AK258,"=17")</f>
        <v>10</v>
      </c>
      <c r="DW258" s="40">
        <f>COUNTIF($AL258,"=11")+COUNTIF($AM258,"=11")+COUNTIF($AN258,"=22")+COUNTIF($AO258,"=23")+COUNTIF($AP258,"=17")+COUNTIF($AQ258,"=14")+COUNTIF($AR258,"=19")+COUNTIF($AS258,"=17")+COUNTIF($AV258,"=12")+COUNTIF($AW258,"=12")</f>
        <v>6</v>
      </c>
      <c r="DX258" s="40">
        <f>COUNTIF($AX258,"=11")+COUNTIF($AY258,"=9")+COUNTIF($AZ258,"=15")+COUNTIF($BA258,"=16")+COUNTIF($BB258,"=8")+COUNTIF($BC258,"=10")+COUNTIF($BD258,"=10")+COUNTIF($BE258,"=8")+COUNTIF($BF258,"=10")+COUNTIF($BG258,"=10")</f>
        <v>10</v>
      </c>
      <c r="DY258" s="40">
        <f>COUNTIF($BH258,"=12")+COUNTIF($BI258,"=23")+COUNTIF($BJ258,"=23")+COUNTIF($BK258,"=15")+COUNTIF($BL258,"=10")+COUNTIF($BM258,"=12")+COUNTIF($BN258,"=12")+COUNTIF($BO258,"=16")+COUNTIF($BP258,"=8")+COUNTIF($BQ258,"=12")+COUNTIF($BR258,"=22")+COUNTIF($BS258,"=20")+COUNTIF($BT258,"=13")</f>
        <v>10</v>
      </c>
      <c r="DZ258" s="40">
        <f>COUNTIF($BU258,"=12")+COUNTIF($BV258,"=11")+COUNTIF($BW258,"=13")+COUNTIF($BX258,"=10")+COUNTIF($BY258,"=11")+COUNTIF($BZ258,"=12")+COUNTIF($CA258,"=12")</f>
        <v>7</v>
      </c>
      <c r="EA258" s="2" t="s">
        <v>0</v>
      </c>
      <c r="EB258" s="20" t="s">
        <v>546</v>
      </c>
    </row>
    <row r="259" spans="1:133" s="51" customFormat="1" x14ac:dyDescent="0.25">
      <c r="A259" s="72">
        <v>309942</v>
      </c>
      <c r="B259" s="52" t="s">
        <v>18</v>
      </c>
      <c r="C259" s="72" t="s">
        <v>166</v>
      </c>
      <c r="D259" s="112" t="s">
        <v>31</v>
      </c>
      <c r="E259" s="2" t="s">
        <v>111</v>
      </c>
      <c r="F259" s="72" t="s">
        <v>18</v>
      </c>
      <c r="G259" s="98">
        <v>43739</v>
      </c>
      <c r="H259" s="72" t="s">
        <v>0</v>
      </c>
      <c r="I259" s="20" t="s">
        <v>286</v>
      </c>
      <c r="J259" s="20" t="s">
        <v>284</v>
      </c>
      <c r="K259" s="123">
        <f>+COUNTIF($N259,"&lt;=21")+COUNTIF($AA259,"&lt;=9")+COUNTIF($AJ259,"&lt;=16")+COUNTIF($AN259,"&gt;=22")+COUNTIF($AP259,"&gt;=17")+COUNTIF($AQ259,"&lt;=14")+COUNTIF($AR259,"&gt;=19")+COUNTIF($BK259,"&lt;=15")+COUNTIF($BO259,"&gt;=16")+COUNTIF($BX259,"&lt;=10")</f>
        <v>5</v>
      </c>
      <c r="L259" s="124">
        <f>65-(+DU259+DV259+DW259+DX259+DY259+DZ259)</f>
        <v>13</v>
      </c>
      <c r="M259" s="113">
        <v>13</v>
      </c>
      <c r="N259" s="113">
        <v>25</v>
      </c>
      <c r="O259" s="113">
        <v>14</v>
      </c>
      <c r="P259" s="113">
        <v>11</v>
      </c>
      <c r="Q259" s="114">
        <v>11</v>
      </c>
      <c r="R259" s="114">
        <v>13</v>
      </c>
      <c r="S259" s="113">
        <v>12</v>
      </c>
      <c r="T259" s="113">
        <v>12</v>
      </c>
      <c r="U259" s="113">
        <v>12</v>
      </c>
      <c r="V259" s="113">
        <v>13</v>
      </c>
      <c r="W259" s="113">
        <v>14</v>
      </c>
      <c r="X259" s="113">
        <v>16</v>
      </c>
      <c r="Y259" s="113">
        <v>18</v>
      </c>
      <c r="Z259" s="114">
        <v>9</v>
      </c>
      <c r="AA259" s="114">
        <v>10</v>
      </c>
      <c r="AB259" s="113">
        <v>11</v>
      </c>
      <c r="AC259" s="113">
        <v>11</v>
      </c>
      <c r="AD259" s="113">
        <v>25</v>
      </c>
      <c r="AE259" s="113">
        <v>15</v>
      </c>
      <c r="AF259" s="113">
        <v>18</v>
      </c>
      <c r="AG259" s="113">
        <v>30</v>
      </c>
      <c r="AH259" s="114">
        <v>15</v>
      </c>
      <c r="AI259" s="114">
        <v>16</v>
      </c>
      <c r="AJ259" s="114">
        <v>16</v>
      </c>
      <c r="AK259" s="114">
        <v>17</v>
      </c>
      <c r="AL259" s="113">
        <v>11</v>
      </c>
      <c r="AM259" s="113">
        <v>11</v>
      </c>
      <c r="AN259" s="114">
        <v>19</v>
      </c>
      <c r="AO259" s="114">
        <v>23</v>
      </c>
      <c r="AP259" s="113">
        <v>17</v>
      </c>
      <c r="AQ259" s="113">
        <v>16</v>
      </c>
      <c r="AR259" s="113">
        <v>19</v>
      </c>
      <c r="AS259" s="113">
        <v>17</v>
      </c>
      <c r="AT259" s="114">
        <v>37</v>
      </c>
      <c r="AU259" s="114">
        <v>38</v>
      </c>
      <c r="AV259" s="113">
        <v>12</v>
      </c>
      <c r="AW259" s="113">
        <v>12</v>
      </c>
      <c r="AX259" s="113">
        <v>12</v>
      </c>
      <c r="AY259" s="113">
        <v>9</v>
      </c>
      <c r="AZ259" s="114">
        <v>15</v>
      </c>
      <c r="BA259" s="114">
        <v>16</v>
      </c>
      <c r="BB259" s="113">
        <v>8</v>
      </c>
      <c r="BC259" s="113">
        <v>10</v>
      </c>
      <c r="BD259" s="113">
        <v>10</v>
      </c>
      <c r="BE259" s="113">
        <v>8</v>
      </c>
      <c r="BF259" s="113">
        <v>10</v>
      </c>
      <c r="BG259" s="113">
        <v>10</v>
      </c>
      <c r="BH259" s="113">
        <v>12</v>
      </c>
      <c r="BI259" s="114">
        <v>21</v>
      </c>
      <c r="BJ259" s="114">
        <v>23</v>
      </c>
      <c r="BK259" s="113">
        <v>15</v>
      </c>
      <c r="BL259" s="113">
        <v>10</v>
      </c>
      <c r="BM259" s="113">
        <v>12</v>
      </c>
      <c r="BN259" s="113">
        <v>12</v>
      </c>
      <c r="BO259" s="113">
        <v>16</v>
      </c>
      <c r="BP259" s="113">
        <v>8</v>
      </c>
      <c r="BQ259" s="113">
        <v>12</v>
      </c>
      <c r="BR259" s="113">
        <v>25</v>
      </c>
      <c r="BS259" s="113">
        <v>20</v>
      </c>
      <c r="BT259" s="113">
        <v>13</v>
      </c>
      <c r="BU259" s="113">
        <v>12</v>
      </c>
      <c r="BV259" s="113">
        <v>11</v>
      </c>
      <c r="BW259" s="113">
        <v>13</v>
      </c>
      <c r="BX259" s="113">
        <v>11</v>
      </c>
      <c r="BY259" s="113">
        <v>11</v>
      </c>
      <c r="BZ259" s="113">
        <v>12</v>
      </c>
      <c r="CA259" s="113">
        <v>12</v>
      </c>
      <c r="CB259" s="62" t="s">
        <v>0</v>
      </c>
      <c r="CC259" s="62" t="s">
        <v>0</v>
      </c>
      <c r="CD259" s="62" t="s">
        <v>0</v>
      </c>
      <c r="CE259" s="62" t="s">
        <v>0</v>
      </c>
      <c r="CF259" s="62" t="s">
        <v>0</v>
      </c>
      <c r="CG259" s="62" t="s">
        <v>0</v>
      </c>
      <c r="CH259" s="62" t="s">
        <v>0</v>
      </c>
      <c r="CI259" s="62" t="s">
        <v>0</v>
      </c>
      <c r="CJ259" s="62" t="s">
        <v>0</v>
      </c>
      <c r="CK259" s="62" t="s">
        <v>0</v>
      </c>
      <c r="CL259" s="62" t="s">
        <v>0</v>
      </c>
      <c r="CM259" s="62" t="s">
        <v>0</v>
      </c>
      <c r="CN259" s="62" t="s">
        <v>0</v>
      </c>
      <c r="CO259" s="62" t="s">
        <v>0</v>
      </c>
      <c r="CP259" s="62" t="s">
        <v>0</v>
      </c>
      <c r="CQ259" s="62" t="s">
        <v>0</v>
      </c>
      <c r="CR259" s="62" t="s">
        <v>0</v>
      </c>
      <c r="CS259" s="62" t="s">
        <v>0</v>
      </c>
      <c r="CT259" s="62" t="s">
        <v>0</v>
      </c>
      <c r="CU259" s="62" t="s">
        <v>0</v>
      </c>
      <c r="CV259" s="62" t="s">
        <v>0</v>
      </c>
      <c r="CW259" s="62" t="s">
        <v>0</v>
      </c>
      <c r="CX259" s="62" t="s">
        <v>0</v>
      </c>
      <c r="CY259" s="62" t="s">
        <v>0</v>
      </c>
      <c r="CZ259" s="62" t="s">
        <v>0</v>
      </c>
      <c r="DA259" s="62" t="s">
        <v>0</v>
      </c>
      <c r="DB259" s="62" t="s">
        <v>0</v>
      </c>
      <c r="DC259" s="62" t="s">
        <v>0</v>
      </c>
      <c r="DD259" s="62" t="s">
        <v>0</v>
      </c>
      <c r="DE259" s="62" t="s">
        <v>0</v>
      </c>
      <c r="DF259" s="62" t="s">
        <v>0</v>
      </c>
      <c r="DG259" s="62" t="s">
        <v>0</v>
      </c>
      <c r="DH259" s="62" t="s">
        <v>0</v>
      </c>
      <c r="DI259" s="62" t="s">
        <v>0</v>
      </c>
      <c r="DJ259" s="62" t="s">
        <v>0</v>
      </c>
      <c r="DK259" s="62" t="s">
        <v>0</v>
      </c>
      <c r="DL259" s="62" t="s">
        <v>0</v>
      </c>
      <c r="DM259" s="62" t="s">
        <v>0</v>
      </c>
      <c r="DN259" s="62" t="s">
        <v>0</v>
      </c>
      <c r="DO259" s="62" t="s">
        <v>0</v>
      </c>
      <c r="DP259" s="62" t="s">
        <v>0</v>
      </c>
      <c r="DQ259" s="62" t="s">
        <v>0</v>
      </c>
      <c r="DR259" s="62" t="s">
        <v>0</v>
      </c>
      <c r="DS259" s="62" t="s">
        <v>0</v>
      </c>
      <c r="DT259" s="143">
        <f>(2.71828^(-492.8857+59.0795*K259+7.224*L259))/(1+(2.71828^(-492.8857+59.0795*K259+7.224*L259)))</f>
        <v>1.0410177657657065E-45</v>
      </c>
      <c r="DU259" s="40">
        <f>COUNTIF($M259,"=13")+COUNTIF($N259,"=21")+COUNTIF($O259,"=14")+COUNTIF($P259,"=11")+COUNTIF($Q259,"=11")+COUNTIF($R259,"=14")+COUNTIF($S259,"=12")+COUNTIF($T259,"=12")+COUNTIF($U259,"=12")+COUNTIF($V259,"=13")+COUNTIF($W259,"=13")+COUNTIF($X259,"=16")</f>
        <v>9</v>
      </c>
      <c r="DV259" s="40">
        <f>COUNTIF($Y259,"=17")+COUNTIF($Z259,"=9")+COUNTIF($AA259,"=9")+COUNTIF($AB259,"=11")+COUNTIF($AC259,"=11")+COUNTIF($AD259,"=25")+COUNTIF($AE259,"=15")+COUNTIF($AF259,"=19")+COUNTIF($AG259,"=30")+COUNTIF($AH259,"=15")+COUNTIF($AI259,"=15")+COUNTIF($AJ259,"=16")+COUNTIF($AK259,"=17")</f>
        <v>9</v>
      </c>
      <c r="DW259" s="40">
        <f>COUNTIF($AL259,"=11")+COUNTIF($AM259,"=11")+COUNTIF($AN259,"=22")+COUNTIF($AO259,"=23")+COUNTIF($AP259,"=17")+COUNTIF($AQ259,"=14")+COUNTIF($AR259,"=19")+COUNTIF($AS259,"=17")+COUNTIF($AV259,"=12")+COUNTIF($AW259,"=12")</f>
        <v>8</v>
      </c>
      <c r="DX259" s="40">
        <f>COUNTIF($AX259,"=11")+COUNTIF($AY259,"=9")+COUNTIF($AZ259,"=15")+COUNTIF($BA259,"=16")+COUNTIF($BB259,"=8")+COUNTIF($BC259,"=10")+COUNTIF($BD259,"=10")+COUNTIF($BE259,"=8")+COUNTIF($BF259,"=10")+COUNTIF($BG259,"=10")</f>
        <v>9</v>
      </c>
      <c r="DY259" s="40">
        <f>COUNTIF($BH259,"=12")+COUNTIF($BI259,"=23")+COUNTIF($BJ259,"=23")+COUNTIF($BK259,"=15")+COUNTIF($BL259,"=10")+COUNTIF($BM259,"=12")+COUNTIF($BN259,"=12")+COUNTIF($BO259,"=16")+COUNTIF($BP259,"=8")+COUNTIF($BQ259,"=12")+COUNTIF($BR259,"=22")+COUNTIF($BS259,"=20")+COUNTIF($BT259,"=13")</f>
        <v>11</v>
      </c>
      <c r="DZ259" s="40">
        <f>COUNTIF($BU259,"=12")+COUNTIF($BV259,"=11")+COUNTIF($BW259,"=13")+COUNTIF($BX259,"=10")+COUNTIF($BY259,"=11")+COUNTIF($BZ259,"=12")+COUNTIF($CA259,"=12")</f>
        <v>6</v>
      </c>
      <c r="EA259" s="72" t="s">
        <v>18</v>
      </c>
      <c r="EB259" s="72" t="s">
        <v>547</v>
      </c>
    </row>
    <row r="260" spans="1:133" s="51" customFormat="1" x14ac:dyDescent="0.25">
      <c r="A260" s="20">
        <v>310321</v>
      </c>
      <c r="B260" s="52" t="s">
        <v>147</v>
      </c>
      <c r="C260" s="2" t="s">
        <v>166</v>
      </c>
      <c r="D260" s="112" t="s">
        <v>31</v>
      </c>
      <c r="E260" s="2" t="s">
        <v>2</v>
      </c>
      <c r="F260" s="2" t="s">
        <v>199</v>
      </c>
      <c r="G260" s="98">
        <v>43739</v>
      </c>
      <c r="H260" s="72" t="s">
        <v>0</v>
      </c>
      <c r="I260" s="20" t="s">
        <v>286</v>
      </c>
      <c r="J260" s="2" t="s">
        <v>284</v>
      </c>
      <c r="K260" s="123">
        <f>+COUNTIF($N260,"&lt;=21")+COUNTIF($AA260,"&lt;=9")+COUNTIF($AJ260,"&lt;=16")+COUNTIF($AN260,"&gt;=22")+COUNTIF($AP260,"&gt;=17")+COUNTIF($AQ260,"&lt;=14")+COUNTIF($AR260,"&gt;=19")+COUNTIF($BK260,"&lt;=15")+COUNTIF($BO260,"&gt;=16")+COUNTIF($BX260,"&lt;=10")</f>
        <v>5</v>
      </c>
      <c r="L260" s="124">
        <f>65-(+DU260+DV260+DW260+DX260+DY260+DZ260)</f>
        <v>13</v>
      </c>
      <c r="M260" s="54">
        <v>13</v>
      </c>
      <c r="N260" s="54">
        <v>24</v>
      </c>
      <c r="O260" s="54">
        <v>14</v>
      </c>
      <c r="P260" s="54">
        <v>10</v>
      </c>
      <c r="Q260" s="114">
        <v>11</v>
      </c>
      <c r="R260" s="114">
        <v>14</v>
      </c>
      <c r="S260" s="54">
        <v>12</v>
      </c>
      <c r="T260" s="54">
        <v>12</v>
      </c>
      <c r="U260" s="54">
        <v>12</v>
      </c>
      <c r="V260" s="54">
        <v>14</v>
      </c>
      <c r="W260" s="54">
        <v>13</v>
      </c>
      <c r="X260" s="54">
        <v>16</v>
      </c>
      <c r="Y260" s="54">
        <v>18</v>
      </c>
      <c r="Z260" s="114">
        <v>9</v>
      </c>
      <c r="AA260" s="114">
        <v>10</v>
      </c>
      <c r="AB260" s="54">
        <v>11</v>
      </c>
      <c r="AC260" s="54">
        <v>11</v>
      </c>
      <c r="AD260" s="54">
        <v>25</v>
      </c>
      <c r="AE260" s="54">
        <v>15</v>
      </c>
      <c r="AF260" s="54">
        <v>19</v>
      </c>
      <c r="AG260" s="54">
        <v>29</v>
      </c>
      <c r="AH260" s="114">
        <v>15</v>
      </c>
      <c r="AI260" s="114">
        <v>15</v>
      </c>
      <c r="AJ260" s="114">
        <v>16</v>
      </c>
      <c r="AK260" s="114">
        <v>17</v>
      </c>
      <c r="AL260" s="54">
        <v>11</v>
      </c>
      <c r="AM260" s="54">
        <v>11</v>
      </c>
      <c r="AN260" s="114">
        <v>19</v>
      </c>
      <c r="AO260" s="114">
        <v>22</v>
      </c>
      <c r="AP260" s="54">
        <v>17</v>
      </c>
      <c r="AQ260" s="54">
        <v>14</v>
      </c>
      <c r="AR260" s="54">
        <v>17</v>
      </c>
      <c r="AS260" s="54">
        <v>17</v>
      </c>
      <c r="AT260" s="114">
        <v>37</v>
      </c>
      <c r="AU260" s="114">
        <v>38</v>
      </c>
      <c r="AV260" s="54">
        <v>12</v>
      </c>
      <c r="AW260" s="54">
        <v>12</v>
      </c>
      <c r="AX260" s="54">
        <v>11</v>
      </c>
      <c r="AY260" s="54">
        <v>9</v>
      </c>
      <c r="AZ260" s="114">
        <v>16</v>
      </c>
      <c r="BA260" s="114">
        <v>16</v>
      </c>
      <c r="BB260" s="54">
        <v>8</v>
      </c>
      <c r="BC260" s="54">
        <v>10</v>
      </c>
      <c r="BD260" s="54">
        <v>10</v>
      </c>
      <c r="BE260" s="54">
        <v>8</v>
      </c>
      <c r="BF260" s="54">
        <v>10</v>
      </c>
      <c r="BG260" s="54">
        <v>10</v>
      </c>
      <c r="BH260" s="54">
        <v>12</v>
      </c>
      <c r="BI260" s="114">
        <v>23</v>
      </c>
      <c r="BJ260" s="114">
        <v>23</v>
      </c>
      <c r="BK260" s="54">
        <v>15</v>
      </c>
      <c r="BL260" s="54">
        <v>10</v>
      </c>
      <c r="BM260" s="54">
        <v>12</v>
      </c>
      <c r="BN260" s="54">
        <v>12</v>
      </c>
      <c r="BO260" s="54">
        <v>14</v>
      </c>
      <c r="BP260" s="54">
        <v>8</v>
      </c>
      <c r="BQ260" s="54">
        <v>12</v>
      </c>
      <c r="BR260" s="54">
        <v>22</v>
      </c>
      <c r="BS260" s="54">
        <v>20</v>
      </c>
      <c r="BT260" s="54">
        <v>14</v>
      </c>
      <c r="BU260" s="54">
        <v>12</v>
      </c>
      <c r="BV260" s="54">
        <v>11</v>
      </c>
      <c r="BW260" s="54">
        <v>13</v>
      </c>
      <c r="BX260" s="54">
        <v>10</v>
      </c>
      <c r="BY260" s="54">
        <v>11</v>
      </c>
      <c r="BZ260" s="54">
        <v>13</v>
      </c>
      <c r="CA260" s="54">
        <v>12</v>
      </c>
      <c r="CB260" s="71" t="s">
        <v>0</v>
      </c>
      <c r="CC260" s="71" t="s">
        <v>0</v>
      </c>
      <c r="CD260" s="71" t="s">
        <v>0</v>
      </c>
      <c r="CE260" s="71" t="s">
        <v>0</v>
      </c>
      <c r="CF260" s="71" t="s">
        <v>0</v>
      </c>
      <c r="CG260" s="71" t="s">
        <v>0</v>
      </c>
      <c r="CH260" s="71" t="s">
        <v>0</v>
      </c>
      <c r="CI260" s="71" t="s">
        <v>0</v>
      </c>
      <c r="CJ260" s="71" t="s">
        <v>0</v>
      </c>
      <c r="CK260" s="71" t="s">
        <v>0</v>
      </c>
      <c r="CL260" s="71" t="s">
        <v>0</v>
      </c>
      <c r="CM260" s="71" t="s">
        <v>0</v>
      </c>
      <c r="CN260" s="71" t="s">
        <v>0</v>
      </c>
      <c r="CO260" s="71" t="s">
        <v>0</v>
      </c>
      <c r="CP260" s="71" t="s">
        <v>0</v>
      </c>
      <c r="CQ260" s="71" t="s">
        <v>0</v>
      </c>
      <c r="CR260" s="71" t="s">
        <v>0</v>
      </c>
      <c r="CS260" s="71" t="s">
        <v>0</v>
      </c>
      <c r="CT260" s="71" t="s">
        <v>0</v>
      </c>
      <c r="CU260" s="71" t="s">
        <v>0</v>
      </c>
      <c r="CV260" s="71" t="s">
        <v>0</v>
      </c>
      <c r="CW260" s="71" t="s">
        <v>0</v>
      </c>
      <c r="CX260" s="71" t="s">
        <v>0</v>
      </c>
      <c r="CY260" s="71" t="s">
        <v>0</v>
      </c>
      <c r="CZ260" s="71" t="s">
        <v>0</v>
      </c>
      <c r="DA260" s="71" t="s">
        <v>0</v>
      </c>
      <c r="DB260" s="71" t="s">
        <v>0</v>
      </c>
      <c r="DC260" s="71" t="s">
        <v>0</v>
      </c>
      <c r="DD260" s="71" t="s">
        <v>0</v>
      </c>
      <c r="DE260" s="71" t="s">
        <v>0</v>
      </c>
      <c r="DF260" s="71" t="s">
        <v>0</v>
      </c>
      <c r="DG260" s="71" t="s">
        <v>0</v>
      </c>
      <c r="DH260" s="71" t="s">
        <v>0</v>
      </c>
      <c r="DI260" s="71" t="s">
        <v>0</v>
      </c>
      <c r="DJ260" s="71" t="s">
        <v>0</v>
      </c>
      <c r="DK260" s="71" t="s">
        <v>0</v>
      </c>
      <c r="DL260" s="71" t="s">
        <v>0</v>
      </c>
      <c r="DM260" s="71" t="s">
        <v>0</v>
      </c>
      <c r="DN260" s="71" t="s">
        <v>0</v>
      </c>
      <c r="DO260" s="71" t="s">
        <v>0</v>
      </c>
      <c r="DP260" s="71" t="s">
        <v>0</v>
      </c>
      <c r="DQ260" s="71" t="s">
        <v>0</v>
      </c>
      <c r="DR260" s="71" t="s">
        <v>0</v>
      </c>
      <c r="DS260" s="71" t="s">
        <v>0</v>
      </c>
      <c r="DT260" s="143">
        <f>(2.71828^(-492.8857+59.0795*K260+7.224*L260))/(1+(2.71828^(-492.8857+59.0795*K260+7.224*L260)))</f>
        <v>1.0410177657657065E-45</v>
      </c>
      <c r="DU260" s="40">
        <f>COUNTIF($M260,"=13")+COUNTIF($N260,"=21")+COUNTIF($O260,"=14")+COUNTIF($P260,"=11")+COUNTIF($Q260,"=11")+COUNTIF($R260,"=14")+COUNTIF($S260,"=12")+COUNTIF($T260,"=12")+COUNTIF($U260,"=12")+COUNTIF($V260,"=13")+COUNTIF($W260,"=13")+COUNTIF($X260,"=16")</f>
        <v>9</v>
      </c>
      <c r="DV260" s="40">
        <f>COUNTIF($Y260,"=17")+COUNTIF($Z260,"=9")+COUNTIF($AA260,"=9")+COUNTIF($AB260,"=11")+COUNTIF($AC260,"=11")+COUNTIF($AD260,"=25")+COUNTIF($AE260,"=15")+COUNTIF($AF260,"=19")+COUNTIF($AG260,"=30")+COUNTIF($AH260,"=15")+COUNTIF($AI260,"=15")+COUNTIF($AJ260,"=16")+COUNTIF($AK260,"=17")</f>
        <v>10</v>
      </c>
      <c r="DW260" s="40">
        <f>COUNTIF($AL260,"=11")+COUNTIF($AM260,"=11")+COUNTIF($AN260,"=22")+COUNTIF($AO260,"=23")+COUNTIF($AP260,"=17")+COUNTIF($AQ260,"=14")+COUNTIF($AR260,"=19")+COUNTIF($AS260,"=17")+COUNTIF($AV260,"=12")+COUNTIF($AW260,"=12")</f>
        <v>7</v>
      </c>
      <c r="DX260" s="40">
        <f>COUNTIF($AX260,"=11")+COUNTIF($AY260,"=9")+COUNTIF($AZ260,"=15")+COUNTIF($BA260,"=16")+COUNTIF($BB260,"=8")+COUNTIF($BC260,"=10")+COUNTIF($BD260,"=10")+COUNTIF($BE260,"=8")+COUNTIF($BF260,"=10")+COUNTIF($BG260,"=10")</f>
        <v>9</v>
      </c>
      <c r="DY260" s="40">
        <f>COUNTIF($BH260,"=12")+COUNTIF($BI260,"=23")+COUNTIF($BJ260,"=23")+COUNTIF($BK260,"=15")+COUNTIF($BL260,"=10")+COUNTIF($BM260,"=12")+COUNTIF($BN260,"=12")+COUNTIF($BO260,"=16")+COUNTIF($BP260,"=8")+COUNTIF($BQ260,"=12")+COUNTIF($BR260,"=22")+COUNTIF($BS260,"=20")+COUNTIF($BT260,"=13")</f>
        <v>11</v>
      </c>
      <c r="DZ260" s="40">
        <f>COUNTIF($BU260,"=12")+COUNTIF($BV260,"=11")+COUNTIF($BW260,"=13")+COUNTIF($BX260,"=10")+COUNTIF($BY260,"=11")+COUNTIF($BZ260,"=12")+COUNTIF($CA260,"=12")</f>
        <v>6</v>
      </c>
      <c r="EA260" s="2" t="s">
        <v>0</v>
      </c>
      <c r="EB260" s="2" t="s">
        <v>0</v>
      </c>
    </row>
    <row r="261" spans="1:133" s="51" customFormat="1" x14ac:dyDescent="0.25">
      <c r="A261" s="20">
        <v>331288</v>
      </c>
      <c r="B261" s="35" t="s">
        <v>180</v>
      </c>
      <c r="C261" s="2" t="s">
        <v>166</v>
      </c>
      <c r="D261" s="112" t="s">
        <v>31</v>
      </c>
      <c r="E261" s="2" t="s">
        <v>3</v>
      </c>
      <c r="F261" s="2" t="s">
        <v>548</v>
      </c>
      <c r="G261" s="98">
        <v>43739</v>
      </c>
      <c r="H261" s="72" t="s">
        <v>0</v>
      </c>
      <c r="I261" s="20" t="s">
        <v>286</v>
      </c>
      <c r="J261" s="2" t="s">
        <v>284</v>
      </c>
      <c r="K261" s="123">
        <f>+COUNTIF($N261,"&lt;=21")+COUNTIF($AA261,"&lt;=9")+COUNTIF($AJ261,"&lt;=16")+COUNTIF($AN261,"&gt;=22")+COUNTIF($AP261,"&gt;=17")+COUNTIF($AQ261,"&lt;=14")+COUNTIF($AR261,"&gt;=19")+COUNTIF($BK261,"&lt;=15")+COUNTIF($BO261,"&gt;=16")+COUNTIF($BX261,"&lt;=10")</f>
        <v>5</v>
      </c>
      <c r="L261" s="124">
        <f>65-(+DU261+DV261+DW261+DX261+DY261+DZ261)</f>
        <v>13</v>
      </c>
      <c r="M261" s="54">
        <v>14</v>
      </c>
      <c r="N261" s="54">
        <v>24</v>
      </c>
      <c r="O261" s="54">
        <v>14</v>
      </c>
      <c r="P261" s="54">
        <v>11</v>
      </c>
      <c r="Q261" s="114">
        <v>11</v>
      </c>
      <c r="R261" s="114">
        <v>14</v>
      </c>
      <c r="S261" s="54">
        <v>12</v>
      </c>
      <c r="T261" s="54">
        <v>12</v>
      </c>
      <c r="U261" s="54">
        <v>12</v>
      </c>
      <c r="V261" s="54">
        <v>13</v>
      </c>
      <c r="W261" s="54">
        <v>13</v>
      </c>
      <c r="X261" s="54">
        <v>16</v>
      </c>
      <c r="Y261" s="54">
        <v>18</v>
      </c>
      <c r="Z261" s="114">
        <v>9</v>
      </c>
      <c r="AA261" s="114">
        <v>10</v>
      </c>
      <c r="AB261" s="54">
        <v>11</v>
      </c>
      <c r="AC261" s="54">
        <v>11</v>
      </c>
      <c r="AD261" s="54">
        <v>25</v>
      </c>
      <c r="AE261" s="54">
        <v>15</v>
      </c>
      <c r="AF261" s="54">
        <v>20</v>
      </c>
      <c r="AG261" s="54">
        <v>30</v>
      </c>
      <c r="AH261" s="114">
        <v>15</v>
      </c>
      <c r="AI261" s="114">
        <v>15</v>
      </c>
      <c r="AJ261" s="114">
        <v>16</v>
      </c>
      <c r="AK261" s="114">
        <v>17</v>
      </c>
      <c r="AL261" s="54">
        <v>11</v>
      </c>
      <c r="AM261" s="54">
        <v>11</v>
      </c>
      <c r="AN261" s="114">
        <v>19</v>
      </c>
      <c r="AO261" s="114">
        <v>23</v>
      </c>
      <c r="AP261" s="54">
        <v>15</v>
      </c>
      <c r="AQ261" s="54">
        <v>15</v>
      </c>
      <c r="AR261" s="54">
        <v>19</v>
      </c>
      <c r="AS261" s="54">
        <v>18</v>
      </c>
      <c r="AT261" s="114">
        <v>36</v>
      </c>
      <c r="AU261" s="114">
        <v>37</v>
      </c>
      <c r="AV261" s="54">
        <v>11</v>
      </c>
      <c r="AW261" s="54">
        <v>12</v>
      </c>
      <c r="AX261" s="54">
        <v>11</v>
      </c>
      <c r="AY261" s="54">
        <v>9</v>
      </c>
      <c r="AZ261" s="114">
        <v>15</v>
      </c>
      <c r="BA261" s="114">
        <v>16</v>
      </c>
      <c r="BB261" s="54">
        <v>8</v>
      </c>
      <c r="BC261" s="54">
        <v>10</v>
      </c>
      <c r="BD261" s="54">
        <v>10</v>
      </c>
      <c r="BE261" s="54">
        <v>8</v>
      </c>
      <c r="BF261" s="54">
        <v>10</v>
      </c>
      <c r="BG261" s="54">
        <v>10</v>
      </c>
      <c r="BH261" s="54">
        <v>0</v>
      </c>
      <c r="BI261" s="114">
        <v>22</v>
      </c>
      <c r="BJ261" s="114">
        <v>23</v>
      </c>
      <c r="BK261" s="54">
        <v>15</v>
      </c>
      <c r="BL261" s="54">
        <v>10</v>
      </c>
      <c r="BM261" s="54">
        <v>12</v>
      </c>
      <c r="BN261" s="54">
        <v>12</v>
      </c>
      <c r="BO261" s="54">
        <v>16</v>
      </c>
      <c r="BP261" s="54">
        <v>8</v>
      </c>
      <c r="BQ261" s="54">
        <v>12</v>
      </c>
      <c r="BR261" s="54">
        <v>22</v>
      </c>
      <c r="BS261" s="54">
        <v>20</v>
      </c>
      <c r="BT261" s="54">
        <v>13</v>
      </c>
      <c r="BU261" s="54">
        <v>12</v>
      </c>
      <c r="BV261" s="54">
        <v>11</v>
      </c>
      <c r="BW261" s="54">
        <v>13</v>
      </c>
      <c r="BX261" s="54">
        <v>10</v>
      </c>
      <c r="BY261" s="54">
        <v>11</v>
      </c>
      <c r="BZ261" s="54">
        <v>13</v>
      </c>
      <c r="CA261" s="54">
        <v>12</v>
      </c>
      <c r="CB261" s="71" t="s">
        <v>0</v>
      </c>
      <c r="CC261" s="71" t="s">
        <v>0</v>
      </c>
      <c r="CD261" s="71" t="s">
        <v>0</v>
      </c>
      <c r="CE261" s="71" t="s">
        <v>0</v>
      </c>
      <c r="CF261" s="71" t="s">
        <v>0</v>
      </c>
      <c r="CG261" s="71" t="s">
        <v>0</v>
      </c>
      <c r="CH261" s="71" t="s">
        <v>0</v>
      </c>
      <c r="CI261" s="71" t="s">
        <v>0</v>
      </c>
      <c r="CJ261" s="71" t="s">
        <v>0</v>
      </c>
      <c r="CK261" s="71" t="s">
        <v>0</v>
      </c>
      <c r="CL261" s="71" t="s">
        <v>0</v>
      </c>
      <c r="CM261" s="71" t="s">
        <v>0</v>
      </c>
      <c r="CN261" s="71" t="s">
        <v>0</v>
      </c>
      <c r="CO261" s="71" t="s">
        <v>0</v>
      </c>
      <c r="CP261" s="71" t="s">
        <v>0</v>
      </c>
      <c r="CQ261" s="71" t="s">
        <v>0</v>
      </c>
      <c r="CR261" s="71" t="s">
        <v>0</v>
      </c>
      <c r="CS261" s="71" t="s">
        <v>0</v>
      </c>
      <c r="CT261" s="71" t="s">
        <v>0</v>
      </c>
      <c r="CU261" s="71" t="s">
        <v>0</v>
      </c>
      <c r="CV261" s="71" t="s">
        <v>0</v>
      </c>
      <c r="CW261" s="71" t="s">
        <v>0</v>
      </c>
      <c r="CX261" s="71" t="s">
        <v>0</v>
      </c>
      <c r="CY261" s="71" t="s">
        <v>0</v>
      </c>
      <c r="CZ261" s="71" t="s">
        <v>0</v>
      </c>
      <c r="DA261" s="71" t="s">
        <v>0</v>
      </c>
      <c r="DB261" s="71" t="s">
        <v>0</v>
      </c>
      <c r="DC261" s="71" t="s">
        <v>0</v>
      </c>
      <c r="DD261" s="71" t="s">
        <v>0</v>
      </c>
      <c r="DE261" s="71" t="s">
        <v>0</v>
      </c>
      <c r="DF261" s="71" t="s">
        <v>0</v>
      </c>
      <c r="DG261" s="71" t="s">
        <v>0</v>
      </c>
      <c r="DH261" s="71" t="s">
        <v>0</v>
      </c>
      <c r="DI261" s="71" t="s">
        <v>0</v>
      </c>
      <c r="DJ261" s="71" t="s">
        <v>0</v>
      </c>
      <c r="DK261" s="71" t="s">
        <v>0</v>
      </c>
      <c r="DL261" s="71" t="s">
        <v>0</v>
      </c>
      <c r="DM261" s="71" t="s">
        <v>0</v>
      </c>
      <c r="DN261" s="71" t="s">
        <v>0</v>
      </c>
      <c r="DO261" s="71" t="s">
        <v>0</v>
      </c>
      <c r="DP261" s="71" t="s">
        <v>0</v>
      </c>
      <c r="DQ261" s="71" t="s">
        <v>0</v>
      </c>
      <c r="DR261" s="71" t="s">
        <v>0</v>
      </c>
      <c r="DS261" s="71" t="s">
        <v>0</v>
      </c>
      <c r="DT261" s="143">
        <f>(2.71828^(-492.8857+59.0795*K261+7.224*L261))/(1+(2.71828^(-492.8857+59.0795*K261+7.224*L261)))</f>
        <v>1.0410177657657065E-45</v>
      </c>
      <c r="DU261" s="40">
        <f>COUNTIF($M261,"=13")+COUNTIF($N261,"=21")+COUNTIF($O261,"=14")+COUNTIF($P261,"=11")+COUNTIF($Q261,"=11")+COUNTIF($R261,"=14")+COUNTIF($S261,"=12")+COUNTIF($T261,"=12")+COUNTIF($U261,"=12")+COUNTIF($V261,"=13")+COUNTIF($W261,"=13")+COUNTIF($X261,"=16")</f>
        <v>10</v>
      </c>
      <c r="DV261" s="40">
        <f>COUNTIF($Y261,"=17")+COUNTIF($Z261,"=9")+COUNTIF($AA261,"=9")+COUNTIF($AB261,"=11")+COUNTIF($AC261,"=11")+COUNTIF($AD261,"=25")+COUNTIF($AE261,"=15")+COUNTIF($AF261,"=19")+COUNTIF($AG261,"=30")+COUNTIF($AH261,"=15")+COUNTIF($AI261,"=15")+COUNTIF($AJ261,"=16")+COUNTIF($AK261,"=17")</f>
        <v>10</v>
      </c>
      <c r="DW261" s="40">
        <f>COUNTIF($AL261,"=11")+COUNTIF($AM261,"=11")+COUNTIF($AN261,"=22")+COUNTIF($AO261,"=23")+COUNTIF($AP261,"=17")+COUNTIF($AQ261,"=14")+COUNTIF($AR261,"=19")+COUNTIF($AS261,"=17")+COUNTIF($AV261,"=12")+COUNTIF($AW261,"=12")</f>
        <v>5</v>
      </c>
      <c r="DX261" s="40">
        <f>COUNTIF($AX261,"=11")+COUNTIF($AY261,"=9")+COUNTIF($AZ261,"=15")+COUNTIF($BA261,"=16")+COUNTIF($BB261,"=8")+COUNTIF($BC261,"=10")+COUNTIF($BD261,"=10")+COUNTIF($BE261,"=8")+COUNTIF($BF261,"=10")+COUNTIF($BG261,"=10")</f>
        <v>10</v>
      </c>
      <c r="DY261" s="40">
        <f>COUNTIF($BH261,"=12")+COUNTIF($BI261,"=23")+COUNTIF($BJ261,"=23")+COUNTIF($BK261,"=15")+COUNTIF($BL261,"=10")+COUNTIF($BM261,"=12")+COUNTIF($BN261,"=12")+COUNTIF($BO261,"=16")+COUNTIF($BP261,"=8")+COUNTIF($BQ261,"=12")+COUNTIF($BR261,"=22")+COUNTIF($BS261,"=20")+COUNTIF($BT261,"=13")</f>
        <v>11</v>
      </c>
      <c r="DZ261" s="40">
        <f>COUNTIF($BU261,"=12")+COUNTIF($BV261,"=11")+COUNTIF($BW261,"=13")+COUNTIF($BX261,"=10")+COUNTIF($BY261,"=11")+COUNTIF($BZ261,"=12")+COUNTIF($CA261,"=12")</f>
        <v>6</v>
      </c>
      <c r="EA261" s="2" t="s">
        <v>0</v>
      </c>
      <c r="EB261" s="2" t="s">
        <v>549</v>
      </c>
    </row>
    <row r="262" spans="1:133" s="51" customFormat="1" x14ac:dyDescent="0.25">
      <c r="A262" s="20">
        <v>356719</v>
      </c>
      <c r="B262" s="52" t="s">
        <v>147</v>
      </c>
      <c r="C262" s="2" t="s">
        <v>166</v>
      </c>
      <c r="D262" s="112" t="s">
        <v>31</v>
      </c>
      <c r="E262" s="26" t="s">
        <v>3</v>
      </c>
      <c r="F262" s="2" t="s">
        <v>147</v>
      </c>
      <c r="G262" s="98">
        <v>43739</v>
      </c>
      <c r="H262" s="72" t="s">
        <v>0</v>
      </c>
      <c r="I262" s="20" t="s">
        <v>286</v>
      </c>
      <c r="J262" s="2" t="s">
        <v>284</v>
      </c>
      <c r="K262" s="123">
        <f>+COUNTIF($N262,"&lt;=21")+COUNTIF($AA262,"&lt;=9")+COUNTIF($AJ262,"&lt;=16")+COUNTIF($AN262,"&gt;=22")+COUNTIF($AP262,"&gt;=17")+COUNTIF($AQ262,"&lt;=14")+COUNTIF($AR262,"&gt;=19")+COUNTIF($BK262,"&lt;=15")+COUNTIF($BO262,"&gt;=16")+COUNTIF($BX262,"&lt;=10")</f>
        <v>5</v>
      </c>
      <c r="L262" s="124">
        <f>65-(+DU262+DV262+DW262+DX262+DY262+DZ262)</f>
        <v>13</v>
      </c>
      <c r="M262" s="113">
        <v>13</v>
      </c>
      <c r="N262" s="113">
        <v>24</v>
      </c>
      <c r="O262" s="113">
        <v>14</v>
      </c>
      <c r="P262" s="113">
        <v>10</v>
      </c>
      <c r="Q262" s="114">
        <v>11</v>
      </c>
      <c r="R262" s="114">
        <v>14</v>
      </c>
      <c r="S262" s="113">
        <v>12</v>
      </c>
      <c r="T262" s="113">
        <v>12</v>
      </c>
      <c r="U262" s="113">
        <v>12</v>
      </c>
      <c r="V262" s="113">
        <v>14</v>
      </c>
      <c r="W262" s="113">
        <v>13</v>
      </c>
      <c r="X262" s="113">
        <v>16</v>
      </c>
      <c r="Y262" s="113">
        <v>17</v>
      </c>
      <c r="Z262" s="114">
        <v>9</v>
      </c>
      <c r="AA262" s="114">
        <v>10</v>
      </c>
      <c r="AB262" s="113">
        <v>11</v>
      </c>
      <c r="AC262" s="113">
        <v>11</v>
      </c>
      <c r="AD262" s="113">
        <v>25</v>
      </c>
      <c r="AE262" s="113">
        <v>15</v>
      </c>
      <c r="AF262" s="113">
        <v>20</v>
      </c>
      <c r="AG262" s="113">
        <v>29</v>
      </c>
      <c r="AH262" s="114">
        <v>15</v>
      </c>
      <c r="AI262" s="114">
        <v>15</v>
      </c>
      <c r="AJ262" s="114">
        <v>16</v>
      </c>
      <c r="AK262" s="114">
        <v>17</v>
      </c>
      <c r="AL262" s="113">
        <v>11</v>
      </c>
      <c r="AM262" s="113">
        <v>11</v>
      </c>
      <c r="AN262" s="114">
        <v>19</v>
      </c>
      <c r="AO262" s="114">
        <v>22</v>
      </c>
      <c r="AP262" s="113">
        <v>17</v>
      </c>
      <c r="AQ262" s="113">
        <v>14</v>
      </c>
      <c r="AR262" s="113">
        <v>17</v>
      </c>
      <c r="AS262" s="113">
        <v>17</v>
      </c>
      <c r="AT262" s="114">
        <v>37</v>
      </c>
      <c r="AU262" s="114">
        <v>38</v>
      </c>
      <c r="AV262" s="113">
        <v>12</v>
      </c>
      <c r="AW262" s="113">
        <v>12</v>
      </c>
      <c r="AX262" s="113">
        <v>11</v>
      </c>
      <c r="AY262" s="113">
        <v>9</v>
      </c>
      <c r="AZ262" s="114">
        <v>16</v>
      </c>
      <c r="BA262" s="114">
        <v>16</v>
      </c>
      <c r="BB262" s="113">
        <v>8</v>
      </c>
      <c r="BC262" s="113">
        <v>10</v>
      </c>
      <c r="BD262" s="113">
        <v>10</v>
      </c>
      <c r="BE262" s="113">
        <v>8</v>
      </c>
      <c r="BF262" s="113">
        <v>10</v>
      </c>
      <c r="BG262" s="113">
        <v>10</v>
      </c>
      <c r="BH262" s="113">
        <v>12</v>
      </c>
      <c r="BI262" s="114">
        <v>23</v>
      </c>
      <c r="BJ262" s="114">
        <v>23</v>
      </c>
      <c r="BK262" s="113">
        <v>15</v>
      </c>
      <c r="BL262" s="113">
        <v>10</v>
      </c>
      <c r="BM262" s="113">
        <v>12</v>
      </c>
      <c r="BN262" s="113">
        <v>12</v>
      </c>
      <c r="BO262" s="113">
        <v>15</v>
      </c>
      <c r="BP262" s="113">
        <v>8</v>
      </c>
      <c r="BQ262" s="113">
        <v>12</v>
      </c>
      <c r="BR262" s="113">
        <v>22</v>
      </c>
      <c r="BS262" s="113">
        <v>20</v>
      </c>
      <c r="BT262" s="113">
        <v>14</v>
      </c>
      <c r="BU262" s="113">
        <v>12</v>
      </c>
      <c r="BV262" s="113">
        <v>11</v>
      </c>
      <c r="BW262" s="113">
        <v>13</v>
      </c>
      <c r="BX262" s="113">
        <v>10</v>
      </c>
      <c r="BY262" s="113">
        <v>11</v>
      </c>
      <c r="BZ262" s="113">
        <v>13</v>
      </c>
      <c r="CA262" s="113">
        <v>12</v>
      </c>
      <c r="CB262" s="71" t="s">
        <v>0</v>
      </c>
      <c r="CC262" s="71" t="s">
        <v>0</v>
      </c>
      <c r="CD262" s="71" t="s">
        <v>0</v>
      </c>
      <c r="CE262" s="71" t="s">
        <v>0</v>
      </c>
      <c r="CF262" s="71" t="s">
        <v>0</v>
      </c>
      <c r="CG262" s="71" t="s">
        <v>0</v>
      </c>
      <c r="CH262" s="71" t="s">
        <v>0</v>
      </c>
      <c r="CI262" s="71" t="s">
        <v>0</v>
      </c>
      <c r="CJ262" s="71" t="s">
        <v>0</v>
      </c>
      <c r="CK262" s="71" t="s">
        <v>0</v>
      </c>
      <c r="CL262" s="71" t="s">
        <v>0</v>
      </c>
      <c r="CM262" s="71" t="s">
        <v>0</v>
      </c>
      <c r="CN262" s="71" t="s">
        <v>0</v>
      </c>
      <c r="CO262" s="71" t="s">
        <v>0</v>
      </c>
      <c r="CP262" s="71" t="s">
        <v>0</v>
      </c>
      <c r="CQ262" s="71" t="s">
        <v>0</v>
      </c>
      <c r="CR262" s="71" t="s">
        <v>0</v>
      </c>
      <c r="CS262" s="71" t="s">
        <v>0</v>
      </c>
      <c r="CT262" s="71" t="s">
        <v>0</v>
      </c>
      <c r="CU262" s="71" t="s">
        <v>0</v>
      </c>
      <c r="CV262" s="71" t="s">
        <v>0</v>
      </c>
      <c r="CW262" s="71" t="s">
        <v>0</v>
      </c>
      <c r="CX262" s="71" t="s">
        <v>0</v>
      </c>
      <c r="CY262" s="71" t="s">
        <v>0</v>
      </c>
      <c r="CZ262" s="71" t="s">
        <v>0</v>
      </c>
      <c r="DA262" s="71" t="s">
        <v>0</v>
      </c>
      <c r="DB262" s="71" t="s">
        <v>0</v>
      </c>
      <c r="DC262" s="71" t="s">
        <v>0</v>
      </c>
      <c r="DD262" s="71" t="s">
        <v>0</v>
      </c>
      <c r="DE262" s="71" t="s">
        <v>0</v>
      </c>
      <c r="DF262" s="71" t="s">
        <v>0</v>
      </c>
      <c r="DG262" s="71" t="s">
        <v>0</v>
      </c>
      <c r="DH262" s="71" t="s">
        <v>0</v>
      </c>
      <c r="DI262" s="71" t="s">
        <v>0</v>
      </c>
      <c r="DJ262" s="71" t="s">
        <v>0</v>
      </c>
      <c r="DK262" s="71" t="s">
        <v>0</v>
      </c>
      <c r="DL262" s="71" t="s">
        <v>0</v>
      </c>
      <c r="DM262" s="71" t="s">
        <v>0</v>
      </c>
      <c r="DN262" s="71" t="s">
        <v>0</v>
      </c>
      <c r="DO262" s="71" t="s">
        <v>0</v>
      </c>
      <c r="DP262" s="71" t="s">
        <v>0</v>
      </c>
      <c r="DQ262" s="71" t="s">
        <v>0</v>
      </c>
      <c r="DR262" s="71" t="s">
        <v>0</v>
      </c>
      <c r="DS262" s="71" t="s">
        <v>0</v>
      </c>
      <c r="DT262" s="143">
        <f>(2.71828^(-492.8857+59.0795*K262+7.224*L262))/(1+(2.71828^(-492.8857+59.0795*K262+7.224*L262)))</f>
        <v>1.0410177657657065E-45</v>
      </c>
      <c r="DU262" s="40">
        <f>COUNTIF($M262,"=13")+COUNTIF($N262,"=21")+COUNTIF($O262,"=14")+COUNTIF($P262,"=11")+COUNTIF($Q262,"=11")+COUNTIF($R262,"=14")+COUNTIF($S262,"=12")+COUNTIF($T262,"=12")+COUNTIF($U262,"=12")+COUNTIF($V262,"=13")+COUNTIF($W262,"=13")+COUNTIF($X262,"=16")</f>
        <v>9</v>
      </c>
      <c r="DV262" s="40">
        <f>COUNTIF($Y262,"=17")+COUNTIF($Z262,"=9")+COUNTIF($AA262,"=9")+COUNTIF($AB262,"=11")+COUNTIF($AC262,"=11")+COUNTIF($AD262,"=25")+COUNTIF($AE262,"=15")+COUNTIF($AF262,"=19")+COUNTIF($AG262,"=30")+COUNTIF($AH262,"=15")+COUNTIF($AI262,"=15")+COUNTIF($AJ262,"=16")+COUNTIF($AK262,"=17")</f>
        <v>10</v>
      </c>
      <c r="DW262" s="40">
        <f>COUNTIF($AL262,"=11")+COUNTIF($AM262,"=11")+COUNTIF($AN262,"=22")+COUNTIF($AO262,"=23")+COUNTIF($AP262,"=17")+COUNTIF($AQ262,"=14")+COUNTIF($AR262,"=19")+COUNTIF($AS262,"=17")+COUNTIF($AV262,"=12")+COUNTIF($AW262,"=12")</f>
        <v>7</v>
      </c>
      <c r="DX262" s="40">
        <f>COUNTIF($AX262,"=11")+COUNTIF($AY262,"=9")+COUNTIF($AZ262,"=15")+COUNTIF($BA262,"=16")+COUNTIF($BB262,"=8")+COUNTIF($BC262,"=10")+COUNTIF($BD262,"=10")+COUNTIF($BE262,"=8")+COUNTIF($BF262,"=10")+COUNTIF($BG262,"=10")</f>
        <v>9</v>
      </c>
      <c r="DY262" s="40">
        <f>COUNTIF($BH262,"=12")+COUNTIF($BI262,"=23")+COUNTIF($BJ262,"=23")+COUNTIF($BK262,"=15")+COUNTIF($BL262,"=10")+COUNTIF($BM262,"=12")+COUNTIF($BN262,"=12")+COUNTIF($BO262,"=16")+COUNTIF($BP262,"=8")+COUNTIF($BQ262,"=12")+COUNTIF($BR262,"=22")+COUNTIF($BS262,"=20")+COUNTIF($BT262,"=13")</f>
        <v>11</v>
      </c>
      <c r="DZ262" s="40">
        <f>COUNTIF($BU262,"=12")+COUNTIF($BV262,"=11")+COUNTIF($BW262,"=13")+COUNTIF($BX262,"=10")+COUNTIF($BY262,"=11")+COUNTIF($BZ262,"=12")+COUNTIF($CA262,"=12")</f>
        <v>6</v>
      </c>
      <c r="EA262" s="2" t="s">
        <v>0</v>
      </c>
      <c r="EB262" s="2" t="s">
        <v>0</v>
      </c>
    </row>
    <row r="263" spans="1:133" s="51" customFormat="1" x14ac:dyDescent="0.25">
      <c r="A263" s="133">
        <v>373967</v>
      </c>
      <c r="B263" s="2" t="s">
        <v>187</v>
      </c>
      <c r="C263" s="2" t="s">
        <v>166</v>
      </c>
      <c r="D263" s="112" t="s">
        <v>31</v>
      </c>
      <c r="E263" s="2" t="s">
        <v>5</v>
      </c>
      <c r="F263" s="2" t="s">
        <v>176</v>
      </c>
      <c r="G263" s="98">
        <v>43739</v>
      </c>
      <c r="H263" s="72" t="s">
        <v>0</v>
      </c>
      <c r="I263" s="2" t="s">
        <v>285</v>
      </c>
      <c r="J263" s="2" t="s">
        <v>284</v>
      </c>
      <c r="K263" s="123">
        <f>+COUNTIF($N263,"&lt;=21")+COUNTIF($AA263,"&lt;=9")+COUNTIF($AJ263,"&lt;=16")+COUNTIF($AN263,"&gt;=22")+COUNTIF($AP263,"&gt;=17")+COUNTIF($AQ263,"&lt;=14")+COUNTIF($AR263,"&gt;=19")+COUNTIF($BK263,"&lt;=15")+COUNTIF($BO263,"&gt;=16")+COUNTIF($BX263,"&lt;=10")</f>
        <v>5</v>
      </c>
      <c r="L263" s="124">
        <f>65-(+DU263+DV263+DW263+DX263+DY263+DZ263)</f>
        <v>13</v>
      </c>
      <c r="M263" s="54">
        <v>13</v>
      </c>
      <c r="N263" s="54">
        <v>24</v>
      </c>
      <c r="O263" s="54">
        <v>14</v>
      </c>
      <c r="P263" s="54">
        <v>11</v>
      </c>
      <c r="Q263" s="114">
        <v>14</v>
      </c>
      <c r="R263" s="114">
        <v>14</v>
      </c>
      <c r="S263" s="54">
        <v>12</v>
      </c>
      <c r="T263" s="54">
        <v>12</v>
      </c>
      <c r="U263" s="54">
        <v>12</v>
      </c>
      <c r="V263" s="54">
        <v>13</v>
      </c>
      <c r="W263" s="54">
        <v>13</v>
      </c>
      <c r="X263" s="54">
        <v>17</v>
      </c>
      <c r="Y263" s="54">
        <v>16</v>
      </c>
      <c r="Z263" s="114">
        <v>9</v>
      </c>
      <c r="AA263" s="114">
        <v>10</v>
      </c>
      <c r="AB263" s="54">
        <v>11</v>
      </c>
      <c r="AC263" s="54">
        <v>11</v>
      </c>
      <c r="AD263" s="54">
        <v>25</v>
      </c>
      <c r="AE263" s="54">
        <v>15</v>
      </c>
      <c r="AF263" s="54">
        <v>20</v>
      </c>
      <c r="AG263" s="54">
        <v>30</v>
      </c>
      <c r="AH263" s="114">
        <v>15</v>
      </c>
      <c r="AI263" s="114">
        <v>15</v>
      </c>
      <c r="AJ263" s="114">
        <v>16</v>
      </c>
      <c r="AK263" s="114">
        <v>17</v>
      </c>
      <c r="AL263" s="54">
        <v>11</v>
      </c>
      <c r="AM263" s="54">
        <v>11</v>
      </c>
      <c r="AN263" s="114">
        <v>19</v>
      </c>
      <c r="AO263" s="114">
        <v>23</v>
      </c>
      <c r="AP263" s="54">
        <v>16</v>
      </c>
      <c r="AQ263" s="54">
        <v>14</v>
      </c>
      <c r="AR263" s="54">
        <v>19</v>
      </c>
      <c r="AS263" s="54">
        <v>16</v>
      </c>
      <c r="AT263" s="114">
        <v>36</v>
      </c>
      <c r="AU263" s="114">
        <v>37</v>
      </c>
      <c r="AV263" s="54">
        <v>12</v>
      </c>
      <c r="AW263" s="54">
        <v>12</v>
      </c>
      <c r="AX263" s="54">
        <v>11</v>
      </c>
      <c r="AY263" s="54">
        <v>9</v>
      </c>
      <c r="AZ263" s="114">
        <v>15</v>
      </c>
      <c r="BA263" s="114">
        <v>16</v>
      </c>
      <c r="BB263" s="54">
        <v>8</v>
      </c>
      <c r="BC263" s="54">
        <v>12</v>
      </c>
      <c r="BD263" s="54">
        <v>10</v>
      </c>
      <c r="BE263" s="54">
        <v>8</v>
      </c>
      <c r="BF263" s="54">
        <v>10</v>
      </c>
      <c r="BG263" s="54">
        <v>10</v>
      </c>
      <c r="BH263" s="54">
        <v>12</v>
      </c>
      <c r="BI263" s="114">
        <v>23</v>
      </c>
      <c r="BJ263" s="114">
        <v>23</v>
      </c>
      <c r="BK263" s="54">
        <v>16</v>
      </c>
      <c r="BL263" s="54">
        <v>10</v>
      </c>
      <c r="BM263" s="54">
        <v>12</v>
      </c>
      <c r="BN263" s="54">
        <v>12</v>
      </c>
      <c r="BO263" s="54">
        <v>16</v>
      </c>
      <c r="BP263" s="54">
        <v>8</v>
      </c>
      <c r="BQ263" s="54">
        <v>12</v>
      </c>
      <c r="BR263" s="54">
        <v>23</v>
      </c>
      <c r="BS263" s="54">
        <v>20</v>
      </c>
      <c r="BT263" s="54">
        <v>13</v>
      </c>
      <c r="BU263" s="54">
        <v>12</v>
      </c>
      <c r="BV263" s="54">
        <v>11</v>
      </c>
      <c r="BW263" s="54">
        <v>13</v>
      </c>
      <c r="BX263" s="54">
        <v>9</v>
      </c>
      <c r="BY263" s="54">
        <v>11</v>
      </c>
      <c r="BZ263" s="54">
        <v>12</v>
      </c>
      <c r="CA263" s="54">
        <v>12</v>
      </c>
      <c r="CB263" s="62">
        <v>33</v>
      </c>
      <c r="CC263" s="62">
        <v>15</v>
      </c>
      <c r="CD263" s="62">
        <v>9</v>
      </c>
      <c r="CE263" s="62">
        <v>16</v>
      </c>
      <c r="CF263" s="62">
        <v>12</v>
      </c>
      <c r="CG263" s="62">
        <v>25</v>
      </c>
      <c r="CH263" s="62">
        <v>26</v>
      </c>
      <c r="CI263" s="62">
        <v>19</v>
      </c>
      <c r="CJ263" s="62">
        <v>12</v>
      </c>
      <c r="CK263" s="62">
        <v>11</v>
      </c>
      <c r="CL263" s="62">
        <v>13</v>
      </c>
      <c r="CM263" s="62">
        <v>12</v>
      </c>
      <c r="CN263" s="62">
        <v>11</v>
      </c>
      <c r="CO263" s="62">
        <v>9</v>
      </c>
      <c r="CP263" s="62">
        <v>12</v>
      </c>
      <c r="CQ263" s="62">
        <v>12</v>
      </c>
      <c r="CR263" s="62">
        <v>10</v>
      </c>
      <c r="CS263" s="62">
        <v>11</v>
      </c>
      <c r="CT263" s="62">
        <v>11</v>
      </c>
      <c r="CU263" s="62">
        <v>30</v>
      </c>
      <c r="CV263" s="62">
        <v>12</v>
      </c>
      <c r="CW263" s="62">
        <v>13</v>
      </c>
      <c r="CX263" s="62">
        <v>23</v>
      </c>
      <c r="CY263" s="62">
        <v>14</v>
      </c>
      <c r="CZ263" s="62">
        <v>11</v>
      </c>
      <c r="DA263" s="62">
        <v>10</v>
      </c>
      <c r="DB263" s="62">
        <v>20</v>
      </c>
      <c r="DC263" s="62">
        <v>15</v>
      </c>
      <c r="DD263" s="62">
        <v>18</v>
      </c>
      <c r="DE263" s="62">
        <v>12</v>
      </c>
      <c r="DF263" s="62">
        <v>24</v>
      </c>
      <c r="DG263" s="62">
        <v>17</v>
      </c>
      <c r="DH263" s="62">
        <v>12</v>
      </c>
      <c r="DI263" s="62">
        <v>15</v>
      </c>
      <c r="DJ263" s="62">
        <v>24</v>
      </c>
      <c r="DK263" s="62">
        <v>12</v>
      </c>
      <c r="DL263" s="62">
        <v>23</v>
      </c>
      <c r="DM263" s="62">
        <v>18</v>
      </c>
      <c r="DN263" s="62">
        <v>11</v>
      </c>
      <c r="DO263" s="62">
        <v>14</v>
      </c>
      <c r="DP263" s="62">
        <v>18</v>
      </c>
      <c r="DQ263" s="62">
        <v>9</v>
      </c>
      <c r="DR263" s="62">
        <v>12</v>
      </c>
      <c r="DS263" s="62">
        <v>11</v>
      </c>
      <c r="DT263" s="143">
        <f>(2.71828^(-492.8857+59.0795*K263+7.224*L263))/(1+(2.71828^(-492.8857+59.0795*K263+7.224*L263)))</f>
        <v>1.0410177657657065E-45</v>
      </c>
      <c r="DU263" s="40">
        <f>COUNTIF($M263,"=13")+COUNTIF($N263,"=21")+COUNTIF($O263,"=14")+COUNTIF($P263,"=11")+COUNTIF($Q263,"=11")+COUNTIF($R263,"=14")+COUNTIF($S263,"=12")+COUNTIF($T263,"=12")+COUNTIF($U263,"=12")+COUNTIF($V263,"=13")+COUNTIF($W263,"=13")+COUNTIF($X263,"=16")</f>
        <v>9</v>
      </c>
      <c r="DV263" s="40">
        <f>COUNTIF($Y263,"=17")+COUNTIF($Z263,"=9")+COUNTIF($AA263,"=9")+COUNTIF($AB263,"=11")+COUNTIF($AC263,"=11")+COUNTIF($AD263,"=25")+COUNTIF($AE263,"=15")+COUNTIF($AF263,"=19")+COUNTIF($AG263,"=30")+COUNTIF($AH263,"=15")+COUNTIF($AI263,"=15")+COUNTIF($AJ263,"=16")+COUNTIF($AK263,"=17")</f>
        <v>10</v>
      </c>
      <c r="DW263" s="40">
        <f>COUNTIF($AL263,"=11")+COUNTIF($AM263,"=11")+COUNTIF($AN263,"=22")+COUNTIF($AO263,"=23")+COUNTIF($AP263,"=17")+COUNTIF($AQ263,"=14")+COUNTIF($AR263,"=19")+COUNTIF($AS263,"=17")+COUNTIF($AV263,"=12")+COUNTIF($AW263,"=12")</f>
        <v>7</v>
      </c>
      <c r="DX263" s="40">
        <f>COUNTIF($AX263,"=11")+COUNTIF($AY263,"=9")+COUNTIF($AZ263,"=15")+COUNTIF($BA263,"=16")+COUNTIF($BB263,"=8")+COUNTIF($BC263,"=10")+COUNTIF($BD263,"=10")+COUNTIF($BE263,"=8")+COUNTIF($BF263,"=10")+COUNTIF($BG263,"=10")</f>
        <v>9</v>
      </c>
      <c r="DY263" s="40">
        <f>COUNTIF($BH263,"=12")+COUNTIF($BI263,"=23")+COUNTIF($BJ263,"=23")+COUNTIF($BK263,"=15")+COUNTIF($BL263,"=10")+COUNTIF($BM263,"=12")+COUNTIF($BN263,"=12")+COUNTIF($BO263,"=16")+COUNTIF($BP263,"=8")+COUNTIF($BQ263,"=12")+COUNTIF($BR263,"=22")+COUNTIF($BS263,"=20")+COUNTIF($BT263,"=13")</f>
        <v>11</v>
      </c>
      <c r="DZ263" s="40">
        <f>COUNTIF($BU263,"=12")+COUNTIF($BV263,"=11")+COUNTIF($BW263,"=13")+COUNTIF($BX263,"=10")+COUNTIF($BY263,"=11")+COUNTIF($BZ263,"=12")+COUNTIF($CA263,"=12")</f>
        <v>6</v>
      </c>
      <c r="EA263" s="2" t="s">
        <v>187</v>
      </c>
      <c r="EB263" s="2" t="s">
        <v>552</v>
      </c>
    </row>
    <row r="264" spans="1:133" s="51" customFormat="1" x14ac:dyDescent="0.25">
      <c r="A264" s="20">
        <v>561070</v>
      </c>
      <c r="B264" s="2" t="s">
        <v>176</v>
      </c>
      <c r="C264" s="2" t="s">
        <v>166</v>
      </c>
      <c r="D264" s="112" t="s">
        <v>31</v>
      </c>
      <c r="E264" s="26" t="s">
        <v>111</v>
      </c>
      <c r="F264" s="2" t="s">
        <v>176</v>
      </c>
      <c r="G264" s="98">
        <v>43739</v>
      </c>
      <c r="H264" s="72" t="s">
        <v>0</v>
      </c>
      <c r="I264" s="20" t="s">
        <v>286</v>
      </c>
      <c r="J264" s="2" t="s">
        <v>284</v>
      </c>
      <c r="K264" s="123">
        <f>+COUNTIF($N264,"&lt;=21")+COUNTIF($AA264,"&lt;=9")+COUNTIF($AJ264,"&lt;=16")+COUNTIF($AN264,"&gt;=22")+COUNTIF($AP264,"&gt;=17")+COUNTIF($AQ264,"&lt;=14")+COUNTIF($AR264,"&gt;=19")+COUNTIF($BK264,"&lt;=15")+COUNTIF($BO264,"&gt;=16")+COUNTIF($BX264,"&lt;=10")</f>
        <v>5</v>
      </c>
      <c r="L264" s="124">
        <f>65-(+DU264+DV264+DW264+DX264+DY264+DZ264)</f>
        <v>13</v>
      </c>
      <c r="M264" s="54">
        <v>13</v>
      </c>
      <c r="N264" s="54">
        <v>24</v>
      </c>
      <c r="O264" s="54">
        <v>14</v>
      </c>
      <c r="P264" s="54">
        <v>11</v>
      </c>
      <c r="Q264" s="114">
        <v>11</v>
      </c>
      <c r="R264" s="114">
        <v>14</v>
      </c>
      <c r="S264" s="54">
        <v>12</v>
      </c>
      <c r="T264" s="54">
        <v>12</v>
      </c>
      <c r="U264" s="54">
        <v>12</v>
      </c>
      <c r="V264" s="54">
        <v>13</v>
      </c>
      <c r="W264" s="54">
        <v>13</v>
      </c>
      <c r="X264" s="54">
        <v>17</v>
      </c>
      <c r="Y264" s="54">
        <v>16</v>
      </c>
      <c r="Z264" s="114">
        <v>9</v>
      </c>
      <c r="AA264" s="114">
        <v>10</v>
      </c>
      <c r="AB264" s="54">
        <v>11</v>
      </c>
      <c r="AC264" s="54">
        <v>11</v>
      </c>
      <c r="AD264" s="54">
        <v>25</v>
      </c>
      <c r="AE264" s="54">
        <v>15</v>
      </c>
      <c r="AF264" s="54">
        <v>20</v>
      </c>
      <c r="AG264" s="54">
        <v>30</v>
      </c>
      <c r="AH264" s="114">
        <v>15</v>
      </c>
      <c r="AI264" s="114">
        <v>15</v>
      </c>
      <c r="AJ264" s="114">
        <v>16</v>
      </c>
      <c r="AK264" s="114">
        <v>17</v>
      </c>
      <c r="AL264" s="54">
        <v>11</v>
      </c>
      <c r="AM264" s="54">
        <v>11</v>
      </c>
      <c r="AN264" s="114">
        <v>19</v>
      </c>
      <c r="AO264" s="114">
        <v>23</v>
      </c>
      <c r="AP264" s="54">
        <v>16</v>
      </c>
      <c r="AQ264" s="54">
        <v>14</v>
      </c>
      <c r="AR264" s="54">
        <v>20</v>
      </c>
      <c r="AS264" s="54">
        <v>16</v>
      </c>
      <c r="AT264" s="114">
        <v>36</v>
      </c>
      <c r="AU264" s="114">
        <v>37</v>
      </c>
      <c r="AV264" s="54">
        <v>12</v>
      </c>
      <c r="AW264" s="54">
        <v>12</v>
      </c>
      <c r="AX264" s="54">
        <v>11</v>
      </c>
      <c r="AY264" s="54">
        <v>9</v>
      </c>
      <c r="AZ264" s="114">
        <v>15</v>
      </c>
      <c r="BA264" s="114">
        <v>16</v>
      </c>
      <c r="BB264" s="54">
        <v>8</v>
      </c>
      <c r="BC264" s="54">
        <v>12</v>
      </c>
      <c r="BD264" s="54">
        <v>10</v>
      </c>
      <c r="BE264" s="54">
        <v>8</v>
      </c>
      <c r="BF264" s="54">
        <v>10</v>
      </c>
      <c r="BG264" s="54">
        <v>10</v>
      </c>
      <c r="BH264" s="54">
        <v>12</v>
      </c>
      <c r="BI264" s="114">
        <v>23</v>
      </c>
      <c r="BJ264" s="114">
        <v>23</v>
      </c>
      <c r="BK264" s="54">
        <v>16</v>
      </c>
      <c r="BL264" s="54">
        <v>10</v>
      </c>
      <c r="BM264" s="54">
        <v>12</v>
      </c>
      <c r="BN264" s="54">
        <v>12</v>
      </c>
      <c r="BO264" s="54">
        <v>16</v>
      </c>
      <c r="BP264" s="54">
        <v>8</v>
      </c>
      <c r="BQ264" s="54">
        <v>12</v>
      </c>
      <c r="BR264" s="54">
        <v>23</v>
      </c>
      <c r="BS264" s="54">
        <v>20</v>
      </c>
      <c r="BT264" s="54">
        <v>13</v>
      </c>
      <c r="BU264" s="54">
        <v>12</v>
      </c>
      <c r="BV264" s="54">
        <v>11</v>
      </c>
      <c r="BW264" s="54">
        <v>13</v>
      </c>
      <c r="BX264" s="54">
        <v>9</v>
      </c>
      <c r="BY264" s="54">
        <v>11</v>
      </c>
      <c r="BZ264" s="54">
        <v>12</v>
      </c>
      <c r="CA264" s="54">
        <v>12</v>
      </c>
      <c r="CB264" s="71" t="s">
        <v>0</v>
      </c>
      <c r="CC264" s="71" t="s">
        <v>0</v>
      </c>
      <c r="CD264" s="71" t="s">
        <v>0</v>
      </c>
      <c r="CE264" s="71" t="s">
        <v>0</v>
      </c>
      <c r="CF264" s="71" t="s">
        <v>0</v>
      </c>
      <c r="CG264" s="71" t="s">
        <v>0</v>
      </c>
      <c r="CH264" s="71" t="s">
        <v>0</v>
      </c>
      <c r="CI264" s="71" t="s">
        <v>0</v>
      </c>
      <c r="CJ264" s="71" t="s">
        <v>0</v>
      </c>
      <c r="CK264" s="71" t="s">
        <v>0</v>
      </c>
      <c r="CL264" s="71" t="s">
        <v>0</v>
      </c>
      <c r="CM264" s="71" t="s">
        <v>0</v>
      </c>
      <c r="CN264" s="71" t="s">
        <v>0</v>
      </c>
      <c r="CO264" s="71" t="s">
        <v>0</v>
      </c>
      <c r="CP264" s="71" t="s">
        <v>0</v>
      </c>
      <c r="CQ264" s="71" t="s">
        <v>0</v>
      </c>
      <c r="CR264" s="71" t="s">
        <v>0</v>
      </c>
      <c r="CS264" s="71" t="s">
        <v>0</v>
      </c>
      <c r="CT264" s="71" t="s">
        <v>0</v>
      </c>
      <c r="CU264" s="71" t="s">
        <v>0</v>
      </c>
      <c r="CV264" s="71" t="s">
        <v>0</v>
      </c>
      <c r="CW264" s="71" t="s">
        <v>0</v>
      </c>
      <c r="CX264" s="71" t="s">
        <v>0</v>
      </c>
      <c r="CY264" s="71" t="s">
        <v>0</v>
      </c>
      <c r="CZ264" s="71" t="s">
        <v>0</v>
      </c>
      <c r="DA264" s="71" t="s">
        <v>0</v>
      </c>
      <c r="DB264" s="71" t="s">
        <v>0</v>
      </c>
      <c r="DC264" s="71" t="s">
        <v>0</v>
      </c>
      <c r="DD264" s="71" t="s">
        <v>0</v>
      </c>
      <c r="DE264" s="71" t="s">
        <v>0</v>
      </c>
      <c r="DF264" s="71" t="s">
        <v>0</v>
      </c>
      <c r="DG264" s="71" t="s">
        <v>0</v>
      </c>
      <c r="DH264" s="71" t="s">
        <v>0</v>
      </c>
      <c r="DI264" s="71" t="s">
        <v>0</v>
      </c>
      <c r="DJ264" s="71" t="s">
        <v>0</v>
      </c>
      <c r="DK264" s="71" t="s">
        <v>0</v>
      </c>
      <c r="DL264" s="71" t="s">
        <v>0</v>
      </c>
      <c r="DM264" s="71" t="s">
        <v>0</v>
      </c>
      <c r="DN264" s="71" t="s">
        <v>0</v>
      </c>
      <c r="DO264" s="71" t="s">
        <v>0</v>
      </c>
      <c r="DP264" s="71" t="s">
        <v>0</v>
      </c>
      <c r="DQ264" s="71" t="s">
        <v>0</v>
      </c>
      <c r="DR264" s="71" t="s">
        <v>0</v>
      </c>
      <c r="DS264" s="71" t="s">
        <v>0</v>
      </c>
      <c r="DT264" s="143">
        <f>(2.71828^(-492.8857+59.0795*K264+7.224*L264))/(1+(2.71828^(-492.8857+59.0795*K264+7.224*L264)))</f>
        <v>1.0410177657657065E-45</v>
      </c>
      <c r="DU264" s="40">
        <f>COUNTIF($M264,"=13")+COUNTIF($N264,"=21")+COUNTIF($O264,"=14")+COUNTIF($P264,"=11")+COUNTIF($Q264,"=11")+COUNTIF($R264,"=14")+COUNTIF($S264,"=12")+COUNTIF($T264,"=12")+COUNTIF($U264,"=12")+COUNTIF($V264,"=13")+COUNTIF($W264,"=13")+COUNTIF($X264,"=16")</f>
        <v>10</v>
      </c>
      <c r="DV264" s="40">
        <f>COUNTIF($Y264,"=17")+COUNTIF($Z264,"=9")+COUNTIF($AA264,"=9")+COUNTIF($AB264,"=11")+COUNTIF($AC264,"=11")+COUNTIF($AD264,"=25")+COUNTIF($AE264,"=15")+COUNTIF($AF264,"=19")+COUNTIF($AG264,"=30")+COUNTIF($AH264,"=15")+COUNTIF($AI264,"=15")+COUNTIF($AJ264,"=16")+COUNTIF($AK264,"=17")</f>
        <v>10</v>
      </c>
      <c r="DW264" s="40">
        <f>COUNTIF($AL264,"=11")+COUNTIF($AM264,"=11")+COUNTIF($AN264,"=22")+COUNTIF($AO264,"=23")+COUNTIF($AP264,"=17")+COUNTIF($AQ264,"=14")+COUNTIF($AR264,"=19")+COUNTIF($AS264,"=17")+COUNTIF($AV264,"=12")+COUNTIF($AW264,"=12")</f>
        <v>6</v>
      </c>
      <c r="DX264" s="40">
        <f>COUNTIF($AX264,"=11")+COUNTIF($AY264,"=9")+COUNTIF($AZ264,"=15")+COUNTIF($BA264,"=16")+COUNTIF($BB264,"=8")+COUNTIF($BC264,"=10")+COUNTIF($BD264,"=10")+COUNTIF($BE264,"=8")+COUNTIF($BF264,"=10")+COUNTIF($BG264,"=10")</f>
        <v>9</v>
      </c>
      <c r="DY264" s="40">
        <f>COUNTIF($BH264,"=12")+COUNTIF($BI264,"=23")+COUNTIF($BJ264,"=23")+COUNTIF($BK264,"=15")+COUNTIF($BL264,"=10")+COUNTIF($BM264,"=12")+COUNTIF($BN264,"=12")+COUNTIF($BO264,"=16")+COUNTIF($BP264,"=8")+COUNTIF($BQ264,"=12")+COUNTIF($BR264,"=22")+COUNTIF($BS264,"=20")+COUNTIF($BT264,"=13")</f>
        <v>11</v>
      </c>
      <c r="DZ264" s="40">
        <f>COUNTIF($BU264,"=12")+COUNTIF($BV264,"=11")+COUNTIF($BW264,"=13")+COUNTIF($BX264,"=10")+COUNTIF($BY264,"=11")+COUNTIF($BZ264,"=12")+COUNTIF($CA264,"=12")</f>
        <v>6</v>
      </c>
      <c r="EA264" s="2" t="s">
        <v>176</v>
      </c>
      <c r="EB264" s="2" t="s">
        <v>0</v>
      </c>
    </row>
    <row r="265" spans="1:133" s="51" customFormat="1" x14ac:dyDescent="0.25">
      <c r="A265" s="20">
        <v>651858</v>
      </c>
      <c r="B265" s="2" t="s">
        <v>158</v>
      </c>
      <c r="C265" s="2" t="s">
        <v>166</v>
      </c>
      <c r="D265" s="112" t="s">
        <v>31</v>
      </c>
      <c r="E265" s="20" t="s">
        <v>711</v>
      </c>
      <c r="F265" s="2" t="s">
        <v>176</v>
      </c>
      <c r="G265" s="98">
        <v>43739</v>
      </c>
      <c r="H265" s="72" t="s">
        <v>0</v>
      </c>
      <c r="I265" s="20" t="s">
        <v>286</v>
      </c>
      <c r="J265" s="2" t="s">
        <v>284</v>
      </c>
      <c r="K265" s="123">
        <f>+COUNTIF($N265,"&lt;=21")+COUNTIF($AA265,"&lt;=9")+COUNTIF($AJ265,"&lt;=16")+COUNTIF($AN265,"&gt;=22")+COUNTIF($AP265,"&gt;=17")+COUNTIF($AQ265,"&lt;=14")+COUNTIF($AR265,"&gt;=19")+COUNTIF($BK265,"&lt;=15")+COUNTIF($BO265,"&gt;=16")+COUNTIF($BX265,"&lt;=10")</f>
        <v>5</v>
      </c>
      <c r="L265" s="124">
        <f>65-(+DU265+DV265+DW265+DX265+DY265+DZ265)</f>
        <v>13</v>
      </c>
      <c r="M265" s="54">
        <v>13</v>
      </c>
      <c r="N265" s="54">
        <v>24</v>
      </c>
      <c r="O265" s="54">
        <v>14</v>
      </c>
      <c r="P265" s="54">
        <v>11</v>
      </c>
      <c r="Q265" s="114">
        <v>11</v>
      </c>
      <c r="R265" s="114">
        <v>14</v>
      </c>
      <c r="S265" s="54">
        <v>12</v>
      </c>
      <c r="T265" s="54">
        <v>12</v>
      </c>
      <c r="U265" s="54">
        <v>12</v>
      </c>
      <c r="V265" s="54">
        <v>13</v>
      </c>
      <c r="W265" s="54">
        <v>13</v>
      </c>
      <c r="X265" s="54">
        <v>17</v>
      </c>
      <c r="Y265" s="54">
        <v>16</v>
      </c>
      <c r="Z265" s="114">
        <v>9</v>
      </c>
      <c r="AA265" s="114">
        <v>10</v>
      </c>
      <c r="AB265" s="54">
        <v>11</v>
      </c>
      <c r="AC265" s="54">
        <v>11</v>
      </c>
      <c r="AD265" s="54">
        <v>25</v>
      </c>
      <c r="AE265" s="54">
        <v>15</v>
      </c>
      <c r="AF265" s="54">
        <v>20</v>
      </c>
      <c r="AG265" s="54">
        <v>30</v>
      </c>
      <c r="AH265" s="114">
        <v>15</v>
      </c>
      <c r="AI265" s="114">
        <v>15</v>
      </c>
      <c r="AJ265" s="114">
        <v>16</v>
      </c>
      <c r="AK265" s="114">
        <v>17</v>
      </c>
      <c r="AL265" s="54">
        <v>11</v>
      </c>
      <c r="AM265" s="54">
        <v>11</v>
      </c>
      <c r="AN265" s="114">
        <v>19</v>
      </c>
      <c r="AO265" s="114">
        <v>23</v>
      </c>
      <c r="AP265" s="54">
        <v>15</v>
      </c>
      <c r="AQ265" s="54">
        <v>14</v>
      </c>
      <c r="AR265" s="54">
        <v>19</v>
      </c>
      <c r="AS265" s="54">
        <v>16</v>
      </c>
      <c r="AT265" s="114">
        <v>36</v>
      </c>
      <c r="AU265" s="114">
        <v>37</v>
      </c>
      <c r="AV265" s="54">
        <v>12</v>
      </c>
      <c r="AW265" s="54">
        <v>12</v>
      </c>
      <c r="AX265" s="54">
        <v>11</v>
      </c>
      <c r="AY265" s="54">
        <v>9</v>
      </c>
      <c r="AZ265" s="114">
        <v>15</v>
      </c>
      <c r="BA265" s="114">
        <v>16</v>
      </c>
      <c r="BB265" s="54">
        <v>8</v>
      </c>
      <c r="BC265" s="54">
        <v>12</v>
      </c>
      <c r="BD265" s="54">
        <v>10</v>
      </c>
      <c r="BE265" s="54">
        <v>8</v>
      </c>
      <c r="BF265" s="54">
        <v>11</v>
      </c>
      <c r="BG265" s="54">
        <v>10</v>
      </c>
      <c r="BH265" s="54">
        <v>12</v>
      </c>
      <c r="BI265" s="114">
        <v>23</v>
      </c>
      <c r="BJ265" s="114">
        <v>23</v>
      </c>
      <c r="BK265" s="54">
        <v>17</v>
      </c>
      <c r="BL265" s="54">
        <v>10</v>
      </c>
      <c r="BM265" s="54">
        <v>12</v>
      </c>
      <c r="BN265" s="54">
        <v>12</v>
      </c>
      <c r="BO265" s="54">
        <v>16</v>
      </c>
      <c r="BP265" s="54">
        <v>8</v>
      </c>
      <c r="BQ265" s="54">
        <v>12</v>
      </c>
      <c r="BR265" s="54">
        <v>23</v>
      </c>
      <c r="BS265" s="54">
        <v>20</v>
      </c>
      <c r="BT265" s="54">
        <v>13</v>
      </c>
      <c r="BU265" s="54">
        <v>12</v>
      </c>
      <c r="BV265" s="54">
        <v>11</v>
      </c>
      <c r="BW265" s="54">
        <v>13</v>
      </c>
      <c r="BX265" s="54">
        <v>9</v>
      </c>
      <c r="BY265" s="54">
        <v>11</v>
      </c>
      <c r="BZ265" s="54">
        <v>12</v>
      </c>
      <c r="CA265" s="54">
        <v>12</v>
      </c>
      <c r="CB265" s="71" t="s">
        <v>0</v>
      </c>
      <c r="CC265" s="71" t="s">
        <v>0</v>
      </c>
      <c r="CD265" s="71" t="s">
        <v>0</v>
      </c>
      <c r="CE265" s="71" t="s">
        <v>0</v>
      </c>
      <c r="CF265" s="71" t="s">
        <v>0</v>
      </c>
      <c r="CG265" s="71" t="s">
        <v>0</v>
      </c>
      <c r="CH265" s="71" t="s">
        <v>0</v>
      </c>
      <c r="CI265" s="71" t="s">
        <v>0</v>
      </c>
      <c r="CJ265" s="71" t="s">
        <v>0</v>
      </c>
      <c r="CK265" s="71" t="s">
        <v>0</v>
      </c>
      <c r="CL265" s="71" t="s">
        <v>0</v>
      </c>
      <c r="CM265" s="71" t="s">
        <v>0</v>
      </c>
      <c r="CN265" s="71" t="s">
        <v>0</v>
      </c>
      <c r="CO265" s="71" t="s">
        <v>0</v>
      </c>
      <c r="CP265" s="71" t="s">
        <v>0</v>
      </c>
      <c r="CQ265" s="71" t="s">
        <v>0</v>
      </c>
      <c r="CR265" s="71" t="s">
        <v>0</v>
      </c>
      <c r="CS265" s="71" t="s">
        <v>0</v>
      </c>
      <c r="CT265" s="71" t="s">
        <v>0</v>
      </c>
      <c r="CU265" s="71" t="s">
        <v>0</v>
      </c>
      <c r="CV265" s="71" t="s">
        <v>0</v>
      </c>
      <c r="CW265" s="71" t="s">
        <v>0</v>
      </c>
      <c r="CX265" s="71" t="s">
        <v>0</v>
      </c>
      <c r="CY265" s="71" t="s">
        <v>0</v>
      </c>
      <c r="CZ265" s="71" t="s">
        <v>0</v>
      </c>
      <c r="DA265" s="71" t="s">
        <v>0</v>
      </c>
      <c r="DB265" s="71" t="s">
        <v>0</v>
      </c>
      <c r="DC265" s="71" t="s">
        <v>0</v>
      </c>
      <c r="DD265" s="71" t="s">
        <v>0</v>
      </c>
      <c r="DE265" s="71" t="s">
        <v>0</v>
      </c>
      <c r="DF265" s="71" t="s">
        <v>0</v>
      </c>
      <c r="DG265" s="71" t="s">
        <v>0</v>
      </c>
      <c r="DH265" s="71" t="s">
        <v>0</v>
      </c>
      <c r="DI265" s="71" t="s">
        <v>0</v>
      </c>
      <c r="DJ265" s="71" t="s">
        <v>0</v>
      </c>
      <c r="DK265" s="71" t="s">
        <v>0</v>
      </c>
      <c r="DL265" s="71" t="s">
        <v>0</v>
      </c>
      <c r="DM265" s="71" t="s">
        <v>0</v>
      </c>
      <c r="DN265" s="71" t="s">
        <v>0</v>
      </c>
      <c r="DO265" s="71" t="s">
        <v>0</v>
      </c>
      <c r="DP265" s="71" t="s">
        <v>0</v>
      </c>
      <c r="DQ265" s="71" t="s">
        <v>0</v>
      </c>
      <c r="DR265" s="71" t="s">
        <v>0</v>
      </c>
      <c r="DS265" s="71" t="s">
        <v>0</v>
      </c>
      <c r="DT265" s="143">
        <f>(2.71828^(-492.8857+59.0795*K265+7.224*L265))/(1+(2.71828^(-492.8857+59.0795*K265+7.224*L265)))</f>
        <v>1.0410177657657065E-45</v>
      </c>
      <c r="DU265" s="40">
        <f>COUNTIF($M265,"=13")+COUNTIF($N265,"=21")+COUNTIF($O265,"=14")+COUNTIF($P265,"=11")+COUNTIF($Q265,"=11")+COUNTIF($R265,"=14")+COUNTIF($S265,"=12")+COUNTIF($T265,"=12")+COUNTIF($U265,"=12")+COUNTIF($V265,"=13")+COUNTIF($W265,"=13")+COUNTIF($X265,"=16")</f>
        <v>10</v>
      </c>
      <c r="DV265" s="40">
        <f>COUNTIF($Y265,"=17")+COUNTIF($Z265,"=9")+COUNTIF($AA265,"=9")+COUNTIF($AB265,"=11")+COUNTIF($AC265,"=11")+COUNTIF($AD265,"=25")+COUNTIF($AE265,"=15")+COUNTIF($AF265,"=19")+COUNTIF($AG265,"=30")+COUNTIF($AH265,"=15")+COUNTIF($AI265,"=15")+COUNTIF($AJ265,"=16")+COUNTIF($AK265,"=17")</f>
        <v>10</v>
      </c>
      <c r="DW265" s="40">
        <f>COUNTIF($AL265,"=11")+COUNTIF($AM265,"=11")+COUNTIF($AN265,"=22")+COUNTIF($AO265,"=23")+COUNTIF($AP265,"=17")+COUNTIF($AQ265,"=14")+COUNTIF($AR265,"=19")+COUNTIF($AS265,"=17")+COUNTIF($AV265,"=12")+COUNTIF($AW265,"=12")</f>
        <v>7</v>
      </c>
      <c r="DX265" s="40">
        <f>COUNTIF($AX265,"=11")+COUNTIF($AY265,"=9")+COUNTIF($AZ265,"=15")+COUNTIF($BA265,"=16")+COUNTIF($BB265,"=8")+COUNTIF($BC265,"=10")+COUNTIF($BD265,"=10")+COUNTIF($BE265,"=8")+COUNTIF($BF265,"=10")+COUNTIF($BG265,"=10")</f>
        <v>8</v>
      </c>
      <c r="DY265" s="40">
        <f>COUNTIF($BH265,"=12")+COUNTIF($BI265,"=23")+COUNTIF($BJ265,"=23")+COUNTIF($BK265,"=15")+COUNTIF($BL265,"=10")+COUNTIF($BM265,"=12")+COUNTIF($BN265,"=12")+COUNTIF($BO265,"=16")+COUNTIF($BP265,"=8")+COUNTIF($BQ265,"=12")+COUNTIF($BR265,"=22")+COUNTIF($BS265,"=20")+COUNTIF($BT265,"=13")</f>
        <v>11</v>
      </c>
      <c r="DZ265" s="40">
        <f>COUNTIF($BU265,"=12")+COUNTIF($BV265,"=11")+COUNTIF($BW265,"=13")+COUNTIF($BX265,"=10")+COUNTIF($BY265,"=11")+COUNTIF($BZ265,"=12")+COUNTIF($CA265,"=12")</f>
        <v>6</v>
      </c>
      <c r="EA265" s="2" t="s">
        <v>158</v>
      </c>
      <c r="EB265" s="2" t="s">
        <v>310</v>
      </c>
    </row>
    <row r="266" spans="1:133" s="51" customFormat="1" x14ac:dyDescent="0.25">
      <c r="A266" s="133" t="s">
        <v>564</v>
      </c>
      <c r="B266" s="72" t="s">
        <v>160</v>
      </c>
      <c r="C266" s="2" t="s">
        <v>166</v>
      </c>
      <c r="D266" s="112" t="s">
        <v>31</v>
      </c>
      <c r="E266" s="2" t="s">
        <v>111</v>
      </c>
      <c r="F266" s="20" t="s">
        <v>160</v>
      </c>
      <c r="G266" s="98">
        <v>43739</v>
      </c>
      <c r="H266" s="72" t="s">
        <v>0</v>
      </c>
      <c r="I266" s="20" t="s">
        <v>286</v>
      </c>
      <c r="J266" s="20" t="s">
        <v>284</v>
      </c>
      <c r="K266" s="123">
        <f>+COUNTIF($N266,"&lt;=21")+COUNTIF($AA266,"&lt;=9")+COUNTIF($AJ266,"&lt;=16")+COUNTIF($AN266,"&gt;=22")+COUNTIF($AP266,"&gt;=17")+COUNTIF($AQ266,"&lt;=14")+COUNTIF($AR266,"&gt;=19")+COUNTIF($BK266,"&lt;=15")+COUNTIF($BO266,"&gt;=16")+COUNTIF($BX266,"&lt;=10")</f>
        <v>5</v>
      </c>
      <c r="L266" s="124">
        <f>65-(+DU266+DV266+DW266+DX266+DY266+DZ266)</f>
        <v>13</v>
      </c>
      <c r="M266" s="54">
        <v>13</v>
      </c>
      <c r="N266" s="54">
        <v>23</v>
      </c>
      <c r="O266" s="54">
        <v>15</v>
      </c>
      <c r="P266" s="54">
        <v>11</v>
      </c>
      <c r="Q266" s="114">
        <v>11</v>
      </c>
      <c r="R266" s="114">
        <v>13</v>
      </c>
      <c r="S266" s="54">
        <v>12</v>
      </c>
      <c r="T266" s="54">
        <v>12</v>
      </c>
      <c r="U266" s="54">
        <v>12</v>
      </c>
      <c r="V266" s="54">
        <v>13</v>
      </c>
      <c r="W266" s="54">
        <v>13</v>
      </c>
      <c r="X266" s="54">
        <v>16</v>
      </c>
      <c r="Y266" s="54">
        <v>17</v>
      </c>
      <c r="Z266" s="114">
        <v>9</v>
      </c>
      <c r="AA266" s="114">
        <v>10</v>
      </c>
      <c r="AB266" s="54">
        <v>11</v>
      </c>
      <c r="AC266" s="54">
        <v>11</v>
      </c>
      <c r="AD266" s="54">
        <v>25</v>
      </c>
      <c r="AE266" s="54">
        <v>14</v>
      </c>
      <c r="AF266" s="54">
        <v>19</v>
      </c>
      <c r="AG266" s="54">
        <v>29</v>
      </c>
      <c r="AH266" s="114">
        <v>15</v>
      </c>
      <c r="AI266" s="114">
        <v>15</v>
      </c>
      <c r="AJ266" s="114">
        <v>16</v>
      </c>
      <c r="AK266" s="114">
        <v>17</v>
      </c>
      <c r="AL266" s="54">
        <v>11</v>
      </c>
      <c r="AM266" s="54">
        <v>11</v>
      </c>
      <c r="AN266" s="114">
        <v>19</v>
      </c>
      <c r="AO266" s="114">
        <v>23</v>
      </c>
      <c r="AP266" s="54">
        <v>18</v>
      </c>
      <c r="AQ266" s="54">
        <v>14</v>
      </c>
      <c r="AR266" s="54">
        <v>18</v>
      </c>
      <c r="AS266" s="54">
        <v>17</v>
      </c>
      <c r="AT266" s="114">
        <v>38</v>
      </c>
      <c r="AU266" s="114">
        <v>38</v>
      </c>
      <c r="AV266" s="54">
        <v>12</v>
      </c>
      <c r="AW266" s="54">
        <v>12</v>
      </c>
      <c r="AX266" s="54">
        <v>11</v>
      </c>
      <c r="AY266" s="54">
        <v>9</v>
      </c>
      <c r="AZ266" s="114">
        <v>16</v>
      </c>
      <c r="BA266" s="114">
        <v>16</v>
      </c>
      <c r="BB266" s="54">
        <v>8</v>
      </c>
      <c r="BC266" s="54">
        <v>10</v>
      </c>
      <c r="BD266" s="54">
        <v>10</v>
      </c>
      <c r="BE266" s="54">
        <v>8</v>
      </c>
      <c r="BF266" s="54">
        <v>10</v>
      </c>
      <c r="BG266" s="54">
        <v>11</v>
      </c>
      <c r="BH266" s="54">
        <v>12</v>
      </c>
      <c r="BI266" s="114">
        <v>23</v>
      </c>
      <c r="BJ266" s="114">
        <v>23</v>
      </c>
      <c r="BK266" s="54">
        <v>15</v>
      </c>
      <c r="BL266" s="54">
        <v>10</v>
      </c>
      <c r="BM266" s="54">
        <v>12</v>
      </c>
      <c r="BN266" s="54">
        <v>12</v>
      </c>
      <c r="BO266" s="54">
        <v>16</v>
      </c>
      <c r="BP266" s="54">
        <v>8</v>
      </c>
      <c r="BQ266" s="54">
        <v>12</v>
      </c>
      <c r="BR266" s="54">
        <v>22</v>
      </c>
      <c r="BS266" s="54">
        <v>20</v>
      </c>
      <c r="BT266" s="54">
        <v>13</v>
      </c>
      <c r="BU266" s="54">
        <v>12</v>
      </c>
      <c r="BV266" s="54">
        <v>11</v>
      </c>
      <c r="BW266" s="54">
        <v>13</v>
      </c>
      <c r="BX266" s="54">
        <v>12</v>
      </c>
      <c r="BY266" s="54">
        <v>11</v>
      </c>
      <c r="BZ266" s="54">
        <v>13</v>
      </c>
      <c r="CA266" s="54">
        <v>12</v>
      </c>
      <c r="CB266" s="71" t="s">
        <v>0</v>
      </c>
      <c r="CC266" s="71" t="s">
        <v>0</v>
      </c>
      <c r="CD266" s="71" t="s">
        <v>0</v>
      </c>
      <c r="CE266" s="71" t="s">
        <v>0</v>
      </c>
      <c r="CF266" s="71" t="s">
        <v>0</v>
      </c>
      <c r="CG266" s="71" t="s">
        <v>0</v>
      </c>
      <c r="CH266" s="71" t="s">
        <v>0</v>
      </c>
      <c r="CI266" s="71" t="s">
        <v>0</v>
      </c>
      <c r="CJ266" s="71" t="s">
        <v>0</v>
      </c>
      <c r="CK266" s="71" t="s">
        <v>0</v>
      </c>
      <c r="CL266" s="71" t="s">
        <v>0</v>
      </c>
      <c r="CM266" s="71" t="s">
        <v>0</v>
      </c>
      <c r="CN266" s="71" t="s">
        <v>0</v>
      </c>
      <c r="CO266" s="71" t="s">
        <v>0</v>
      </c>
      <c r="CP266" s="71" t="s">
        <v>0</v>
      </c>
      <c r="CQ266" s="71" t="s">
        <v>0</v>
      </c>
      <c r="CR266" s="71" t="s">
        <v>0</v>
      </c>
      <c r="CS266" s="71" t="s">
        <v>0</v>
      </c>
      <c r="CT266" s="71" t="s">
        <v>0</v>
      </c>
      <c r="CU266" s="71" t="s">
        <v>0</v>
      </c>
      <c r="CV266" s="71" t="s">
        <v>0</v>
      </c>
      <c r="CW266" s="71" t="s">
        <v>0</v>
      </c>
      <c r="CX266" s="71" t="s">
        <v>0</v>
      </c>
      <c r="CY266" s="71" t="s">
        <v>0</v>
      </c>
      <c r="CZ266" s="71" t="s">
        <v>0</v>
      </c>
      <c r="DA266" s="71" t="s">
        <v>0</v>
      </c>
      <c r="DB266" s="71" t="s">
        <v>0</v>
      </c>
      <c r="DC266" s="71" t="s">
        <v>0</v>
      </c>
      <c r="DD266" s="71" t="s">
        <v>0</v>
      </c>
      <c r="DE266" s="71" t="s">
        <v>0</v>
      </c>
      <c r="DF266" s="71" t="s">
        <v>0</v>
      </c>
      <c r="DG266" s="71" t="s">
        <v>0</v>
      </c>
      <c r="DH266" s="71" t="s">
        <v>0</v>
      </c>
      <c r="DI266" s="71" t="s">
        <v>0</v>
      </c>
      <c r="DJ266" s="71" t="s">
        <v>0</v>
      </c>
      <c r="DK266" s="71" t="s">
        <v>0</v>
      </c>
      <c r="DL266" s="71" t="s">
        <v>0</v>
      </c>
      <c r="DM266" s="71" t="s">
        <v>0</v>
      </c>
      <c r="DN266" s="71" t="s">
        <v>0</v>
      </c>
      <c r="DO266" s="71" t="s">
        <v>0</v>
      </c>
      <c r="DP266" s="71" t="s">
        <v>0</v>
      </c>
      <c r="DQ266" s="71" t="s">
        <v>0</v>
      </c>
      <c r="DR266" s="71" t="s">
        <v>0</v>
      </c>
      <c r="DS266" s="71" t="s">
        <v>0</v>
      </c>
      <c r="DT266" s="143">
        <f>(2.71828^(-492.8857+59.0795*K266+7.224*L266))/(1+(2.71828^(-492.8857+59.0795*K266+7.224*L266)))</f>
        <v>1.0410177657657065E-45</v>
      </c>
      <c r="DU266" s="40">
        <f>COUNTIF($M266,"=13")+COUNTIF($N266,"=21")+COUNTIF($O266,"=14")+COUNTIF($P266,"=11")+COUNTIF($Q266,"=11")+COUNTIF($R266,"=14")+COUNTIF($S266,"=12")+COUNTIF($T266,"=12")+COUNTIF($U266,"=12")+COUNTIF($V266,"=13")+COUNTIF($W266,"=13")+COUNTIF($X266,"=16")</f>
        <v>9</v>
      </c>
      <c r="DV266" s="40">
        <f>COUNTIF($Y266,"=17")+COUNTIF($Z266,"=9")+COUNTIF($AA266,"=9")+COUNTIF($AB266,"=11")+COUNTIF($AC266,"=11")+COUNTIF($AD266,"=25")+COUNTIF($AE266,"=15")+COUNTIF($AF266,"=19")+COUNTIF($AG266,"=30")+COUNTIF($AH266,"=15")+COUNTIF($AI266,"=15")+COUNTIF($AJ266,"=16")+COUNTIF($AK266,"=17")</f>
        <v>10</v>
      </c>
      <c r="DW266" s="40">
        <f>COUNTIF($AL266,"=11")+COUNTIF($AM266,"=11")+COUNTIF($AN266,"=22")+COUNTIF($AO266,"=23")+COUNTIF($AP266,"=17")+COUNTIF($AQ266,"=14")+COUNTIF($AR266,"=19")+COUNTIF($AS266,"=17")+COUNTIF($AV266,"=12")+COUNTIF($AW266,"=12")</f>
        <v>7</v>
      </c>
      <c r="DX266" s="40">
        <f>COUNTIF($AX266,"=11")+COUNTIF($AY266,"=9")+COUNTIF($AZ266,"=15")+COUNTIF($BA266,"=16")+COUNTIF($BB266,"=8")+COUNTIF($BC266,"=10")+COUNTIF($BD266,"=10")+COUNTIF($BE266,"=8")+COUNTIF($BF266,"=10")+COUNTIF($BG266,"=10")</f>
        <v>8</v>
      </c>
      <c r="DY266" s="40">
        <f>COUNTIF($BH266,"=12")+COUNTIF($BI266,"=23")+COUNTIF($BJ266,"=23")+COUNTIF($BK266,"=15")+COUNTIF($BL266,"=10")+COUNTIF($BM266,"=12")+COUNTIF($BN266,"=12")+COUNTIF($BO266,"=16")+COUNTIF($BP266,"=8")+COUNTIF($BQ266,"=12")+COUNTIF($BR266,"=22")+COUNTIF($BS266,"=20")+COUNTIF($BT266,"=13")</f>
        <v>13</v>
      </c>
      <c r="DZ266" s="40">
        <f>COUNTIF($BU266,"=12")+COUNTIF($BV266,"=11")+COUNTIF($BW266,"=13")+COUNTIF($BX266,"=10")+COUNTIF($BY266,"=11")+COUNTIF($BZ266,"=12")+COUNTIF($CA266,"=12")</f>
        <v>5</v>
      </c>
      <c r="EA266" s="2" t="s">
        <v>0</v>
      </c>
      <c r="EB266" s="20" t="s">
        <v>761</v>
      </c>
    </row>
    <row r="267" spans="1:133" s="51" customFormat="1" x14ac:dyDescent="0.25">
      <c r="A267" s="20">
        <v>311736</v>
      </c>
      <c r="B267" s="72" t="s">
        <v>62</v>
      </c>
      <c r="C267" s="20" t="s">
        <v>166</v>
      </c>
      <c r="D267" s="112" t="s">
        <v>31</v>
      </c>
      <c r="E267" s="20" t="s">
        <v>12</v>
      </c>
      <c r="F267" s="20" t="s">
        <v>62</v>
      </c>
      <c r="G267" s="98">
        <v>43739</v>
      </c>
      <c r="H267" s="72" t="s">
        <v>0</v>
      </c>
      <c r="I267" s="2" t="s">
        <v>285</v>
      </c>
      <c r="J267" s="20" t="s">
        <v>284</v>
      </c>
      <c r="K267" s="123">
        <f>+COUNTIF($N267,"&lt;=21")+COUNTIF($AA267,"&lt;=9")+COUNTIF($AJ267,"&lt;=16")+COUNTIF($AN267,"&gt;=22")+COUNTIF($AP267,"&gt;=17")+COUNTIF($AQ267,"&lt;=14")+COUNTIF($AR267,"&gt;=19")+COUNTIF($BK267,"&lt;=15")+COUNTIF($BO267,"&gt;=16")+COUNTIF($BX267,"&lt;=10")</f>
        <v>5</v>
      </c>
      <c r="L267" s="124">
        <f>65-(+DU267+DV267+DW267+DX267+DY267+DZ267)</f>
        <v>13</v>
      </c>
      <c r="M267" s="113">
        <v>13</v>
      </c>
      <c r="N267" s="113">
        <v>24</v>
      </c>
      <c r="O267" s="113">
        <v>14</v>
      </c>
      <c r="P267" s="113">
        <v>11</v>
      </c>
      <c r="Q267" s="114">
        <v>11</v>
      </c>
      <c r="R267" s="114">
        <v>14</v>
      </c>
      <c r="S267" s="113">
        <v>12</v>
      </c>
      <c r="T267" s="113">
        <v>12</v>
      </c>
      <c r="U267" s="113">
        <v>12</v>
      </c>
      <c r="V267" s="113">
        <v>13</v>
      </c>
      <c r="W267" s="113">
        <v>13</v>
      </c>
      <c r="X267" s="113">
        <v>17</v>
      </c>
      <c r="Y267" s="113">
        <v>17</v>
      </c>
      <c r="Z267" s="114">
        <v>9</v>
      </c>
      <c r="AA267" s="114">
        <v>11</v>
      </c>
      <c r="AB267" s="113">
        <v>11</v>
      </c>
      <c r="AC267" s="113">
        <v>11</v>
      </c>
      <c r="AD267" s="113">
        <v>25</v>
      </c>
      <c r="AE267" s="113">
        <v>15</v>
      </c>
      <c r="AF267" s="113">
        <v>19</v>
      </c>
      <c r="AG267" s="113">
        <v>29</v>
      </c>
      <c r="AH267" s="114">
        <v>15</v>
      </c>
      <c r="AI267" s="114">
        <v>15</v>
      </c>
      <c r="AJ267" s="114">
        <v>16</v>
      </c>
      <c r="AK267" s="114">
        <v>17</v>
      </c>
      <c r="AL267" s="113">
        <v>10</v>
      </c>
      <c r="AM267" s="113">
        <v>10</v>
      </c>
      <c r="AN267" s="114">
        <v>19</v>
      </c>
      <c r="AO267" s="114">
        <v>23</v>
      </c>
      <c r="AP267" s="113">
        <v>16</v>
      </c>
      <c r="AQ267" s="113">
        <v>14</v>
      </c>
      <c r="AR267" s="113">
        <v>19</v>
      </c>
      <c r="AS267" s="113">
        <v>17</v>
      </c>
      <c r="AT267" s="114">
        <v>36</v>
      </c>
      <c r="AU267" s="114">
        <v>36</v>
      </c>
      <c r="AV267" s="113">
        <v>12</v>
      </c>
      <c r="AW267" s="113">
        <v>12</v>
      </c>
      <c r="AX267" s="113">
        <v>11</v>
      </c>
      <c r="AY267" s="113">
        <v>9</v>
      </c>
      <c r="AZ267" s="114">
        <v>15</v>
      </c>
      <c r="BA267" s="114">
        <v>16</v>
      </c>
      <c r="BB267" s="113">
        <v>9</v>
      </c>
      <c r="BC267" s="113">
        <v>10</v>
      </c>
      <c r="BD267" s="113">
        <v>10</v>
      </c>
      <c r="BE267" s="113">
        <v>8</v>
      </c>
      <c r="BF267" s="113">
        <v>10</v>
      </c>
      <c r="BG267" s="113">
        <v>10</v>
      </c>
      <c r="BH267" s="113">
        <v>12</v>
      </c>
      <c r="BI267" s="114">
        <v>22</v>
      </c>
      <c r="BJ267" s="114">
        <v>24</v>
      </c>
      <c r="BK267" s="113">
        <v>16</v>
      </c>
      <c r="BL267" s="113">
        <v>10</v>
      </c>
      <c r="BM267" s="113">
        <v>12</v>
      </c>
      <c r="BN267" s="113">
        <v>12</v>
      </c>
      <c r="BO267" s="113">
        <v>16</v>
      </c>
      <c r="BP267" s="113">
        <v>8</v>
      </c>
      <c r="BQ267" s="113">
        <v>12</v>
      </c>
      <c r="BR267" s="113">
        <v>22</v>
      </c>
      <c r="BS267" s="113">
        <v>20</v>
      </c>
      <c r="BT267" s="113">
        <v>13</v>
      </c>
      <c r="BU267" s="113">
        <v>13</v>
      </c>
      <c r="BV267" s="113">
        <v>11</v>
      </c>
      <c r="BW267" s="113">
        <v>13</v>
      </c>
      <c r="BX267" s="113">
        <v>10</v>
      </c>
      <c r="BY267" s="113">
        <v>11</v>
      </c>
      <c r="BZ267" s="113">
        <v>12</v>
      </c>
      <c r="CA267" s="113">
        <v>12</v>
      </c>
      <c r="CB267" s="71">
        <v>36</v>
      </c>
      <c r="CC267" s="71">
        <v>14</v>
      </c>
      <c r="CD267" s="71">
        <v>9</v>
      </c>
      <c r="CE267" s="71">
        <v>16</v>
      </c>
      <c r="CF267" s="71">
        <v>12</v>
      </c>
      <c r="CG267" s="71">
        <v>27</v>
      </c>
      <c r="CH267" s="71">
        <v>26</v>
      </c>
      <c r="CI267" s="71">
        <v>19</v>
      </c>
      <c r="CJ267" s="71">
        <v>12</v>
      </c>
      <c r="CK267" s="71">
        <v>11</v>
      </c>
      <c r="CL267" s="71">
        <v>13</v>
      </c>
      <c r="CM267" s="71">
        <v>12</v>
      </c>
      <c r="CN267" s="71">
        <v>11</v>
      </c>
      <c r="CO267" s="71">
        <v>9</v>
      </c>
      <c r="CP267" s="71">
        <v>14</v>
      </c>
      <c r="CQ267" s="71">
        <v>12</v>
      </c>
      <c r="CR267" s="71">
        <v>10</v>
      </c>
      <c r="CS267" s="71">
        <v>11</v>
      </c>
      <c r="CT267" s="71">
        <v>11</v>
      </c>
      <c r="CU267" s="71">
        <v>30</v>
      </c>
      <c r="CV267" s="71">
        <v>12</v>
      </c>
      <c r="CW267" s="71">
        <v>13</v>
      </c>
      <c r="CX267" s="71">
        <v>24</v>
      </c>
      <c r="CY267" s="71">
        <v>14</v>
      </c>
      <c r="CZ267" s="71">
        <v>10</v>
      </c>
      <c r="DA267" s="71">
        <v>10</v>
      </c>
      <c r="DB267" s="71">
        <v>22</v>
      </c>
      <c r="DC267" s="71">
        <v>15</v>
      </c>
      <c r="DD267" s="71">
        <v>18</v>
      </c>
      <c r="DE267" s="71">
        <v>14</v>
      </c>
      <c r="DF267" s="71">
        <v>24</v>
      </c>
      <c r="DG267" s="71">
        <v>17</v>
      </c>
      <c r="DH267" s="71">
        <v>12</v>
      </c>
      <c r="DI267" s="71">
        <v>15</v>
      </c>
      <c r="DJ267" s="71">
        <v>25</v>
      </c>
      <c r="DK267" s="71">
        <v>12</v>
      </c>
      <c r="DL267" s="71">
        <v>23</v>
      </c>
      <c r="DM267" s="71">
        <v>18</v>
      </c>
      <c r="DN267" s="71">
        <v>10</v>
      </c>
      <c r="DO267" s="71">
        <v>14</v>
      </c>
      <c r="DP267" s="71">
        <v>17</v>
      </c>
      <c r="DQ267" s="71">
        <v>9</v>
      </c>
      <c r="DR267" s="71">
        <v>12</v>
      </c>
      <c r="DS267" s="71">
        <v>11</v>
      </c>
      <c r="DT267" s="143">
        <f>(2.71828^(-492.8857+59.0795*K267+7.224*L267))/(1+(2.71828^(-492.8857+59.0795*K267+7.224*L267)))</f>
        <v>1.0410177657657065E-45</v>
      </c>
      <c r="DU267" s="40">
        <f>COUNTIF($M267,"=13")+COUNTIF($N267,"=21")+COUNTIF($O267,"=14")+COUNTIF($P267,"=11")+COUNTIF($Q267,"=11")+COUNTIF($R267,"=14")+COUNTIF($S267,"=12")+COUNTIF($T267,"=12")+COUNTIF($U267,"=12")+COUNTIF($V267,"=13")+COUNTIF($W267,"=13")+COUNTIF($X267,"=16")</f>
        <v>10</v>
      </c>
      <c r="DV267" s="40">
        <f>COUNTIF($Y267,"=17")+COUNTIF($Z267,"=9")+COUNTIF($AA267,"=9")+COUNTIF($AB267,"=11")+COUNTIF($AC267,"=11")+COUNTIF($AD267,"=25")+COUNTIF($AE267,"=15")+COUNTIF($AF267,"=19")+COUNTIF($AG267,"=30")+COUNTIF($AH267,"=15")+COUNTIF($AI267,"=15")+COUNTIF($AJ267,"=16")+COUNTIF($AK267,"=17")</f>
        <v>11</v>
      </c>
      <c r="DW267" s="40">
        <f>COUNTIF($AL267,"=11")+COUNTIF($AM267,"=11")+COUNTIF($AN267,"=22")+COUNTIF($AO267,"=23")+COUNTIF($AP267,"=17")+COUNTIF($AQ267,"=14")+COUNTIF($AR267,"=19")+COUNTIF($AS267,"=17")+COUNTIF($AV267,"=12")+COUNTIF($AW267,"=12")</f>
        <v>6</v>
      </c>
      <c r="DX267" s="40">
        <f>COUNTIF($AX267,"=11")+COUNTIF($AY267,"=9")+COUNTIF($AZ267,"=15")+COUNTIF($BA267,"=16")+COUNTIF($BB267,"=8")+COUNTIF($BC267,"=10")+COUNTIF($BD267,"=10")+COUNTIF($BE267,"=8")+COUNTIF($BF267,"=10")+COUNTIF($BG267,"=10")</f>
        <v>9</v>
      </c>
      <c r="DY267" s="40">
        <f>COUNTIF($BH267,"=12")+COUNTIF($BI267,"=23")+COUNTIF($BJ267,"=23")+COUNTIF($BK267,"=15")+COUNTIF($BL267,"=10")+COUNTIF($BM267,"=12")+COUNTIF($BN267,"=12")+COUNTIF($BO267,"=16")+COUNTIF($BP267,"=8")+COUNTIF($BQ267,"=12")+COUNTIF($BR267,"=22")+COUNTIF($BS267,"=20")+COUNTIF($BT267,"=13")</f>
        <v>10</v>
      </c>
      <c r="DZ267" s="40">
        <f>COUNTIF($BU267,"=12")+COUNTIF($BV267,"=11")+COUNTIF($BW267,"=13")+COUNTIF($BX267,"=10")+COUNTIF($BY267,"=11")+COUNTIF($BZ267,"=12")+COUNTIF($CA267,"=12")</f>
        <v>6</v>
      </c>
      <c r="EA267" s="2" t="s">
        <v>0</v>
      </c>
      <c r="EB267" s="20" t="s">
        <v>582</v>
      </c>
    </row>
    <row r="268" spans="1:133" s="51" customFormat="1" x14ac:dyDescent="0.25">
      <c r="A268" s="20">
        <v>13893</v>
      </c>
      <c r="B268" s="52" t="s">
        <v>47</v>
      </c>
      <c r="C268" s="2" t="s">
        <v>166</v>
      </c>
      <c r="D268" s="112" t="s">
        <v>31</v>
      </c>
      <c r="E268" s="2" t="s">
        <v>5</v>
      </c>
      <c r="F268" s="2" t="s">
        <v>47</v>
      </c>
      <c r="G268" s="98">
        <v>43739</v>
      </c>
      <c r="H268" s="72" t="s">
        <v>0</v>
      </c>
      <c r="I268" s="20" t="s">
        <v>286</v>
      </c>
      <c r="J268" s="2" t="s">
        <v>284</v>
      </c>
      <c r="K268" s="123">
        <f>+COUNTIF($N268,"&lt;=21")+COUNTIF($AA268,"&lt;=9")+COUNTIF($AJ268,"&lt;=16")+COUNTIF($AN268,"&gt;=22")+COUNTIF($AP268,"&gt;=17")+COUNTIF($AQ268,"&lt;=14")+COUNTIF($AR268,"&gt;=19")+COUNTIF($BK268,"&lt;=15")+COUNTIF($BO268,"&gt;=16")+COUNTIF($BX268,"&lt;=10")</f>
        <v>5</v>
      </c>
      <c r="L268" s="124">
        <f>65-(+DU268+DV268+DW268+DX268+DY268+DZ268)</f>
        <v>14</v>
      </c>
      <c r="M268" s="113">
        <v>13</v>
      </c>
      <c r="N268" s="113">
        <v>24</v>
      </c>
      <c r="O268" s="113">
        <v>16</v>
      </c>
      <c r="P268" s="113">
        <v>10</v>
      </c>
      <c r="Q268" s="114">
        <v>11</v>
      </c>
      <c r="R268" s="114">
        <v>14</v>
      </c>
      <c r="S268" s="113">
        <v>12</v>
      </c>
      <c r="T268" s="113">
        <v>12</v>
      </c>
      <c r="U268" s="113">
        <v>12</v>
      </c>
      <c r="V268" s="113">
        <v>13</v>
      </c>
      <c r="W268" s="113">
        <v>13</v>
      </c>
      <c r="X268" s="113">
        <v>16</v>
      </c>
      <c r="Y268" s="113">
        <v>17</v>
      </c>
      <c r="Z268" s="121">
        <v>9</v>
      </c>
      <c r="AA268" s="121">
        <v>10</v>
      </c>
      <c r="AB268" s="113">
        <v>11</v>
      </c>
      <c r="AC268" s="113">
        <v>11</v>
      </c>
      <c r="AD268" s="113">
        <v>25</v>
      </c>
      <c r="AE268" s="113">
        <v>15</v>
      </c>
      <c r="AF268" s="113">
        <v>19</v>
      </c>
      <c r="AG268" s="113">
        <v>30</v>
      </c>
      <c r="AH268" s="114">
        <v>15</v>
      </c>
      <c r="AI268" s="114">
        <v>16</v>
      </c>
      <c r="AJ268" s="121">
        <v>17</v>
      </c>
      <c r="AK268" s="121">
        <v>18</v>
      </c>
      <c r="AL268" s="113">
        <v>11</v>
      </c>
      <c r="AM268" s="113">
        <v>11</v>
      </c>
      <c r="AN268" s="114">
        <v>18</v>
      </c>
      <c r="AO268" s="114">
        <v>22</v>
      </c>
      <c r="AP268" s="113">
        <v>17</v>
      </c>
      <c r="AQ268" s="113">
        <v>14</v>
      </c>
      <c r="AR268" s="113">
        <v>17</v>
      </c>
      <c r="AS268" s="113">
        <v>17</v>
      </c>
      <c r="AT268" s="121">
        <v>38</v>
      </c>
      <c r="AU268" s="121">
        <v>38</v>
      </c>
      <c r="AV268" s="113">
        <v>12</v>
      </c>
      <c r="AW268" s="113">
        <v>12</v>
      </c>
      <c r="AX268" s="113">
        <v>11</v>
      </c>
      <c r="AY268" s="113">
        <v>9</v>
      </c>
      <c r="AZ268" s="114">
        <v>16</v>
      </c>
      <c r="BA268" s="114">
        <v>16</v>
      </c>
      <c r="BB268" s="113">
        <v>8</v>
      </c>
      <c r="BC268" s="113">
        <v>10</v>
      </c>
      <c r="BD268" s="113">
        <v>10</v>
      </c>
      <c r="BE268" s="113">
        <v>8</v>
      </c>
      <c r="BF268" s="113">
        <v>10</v>
      </c>
      <c r="BG268" s="113">
        <v>10</v>
      </c>
      <c r="BH268" s="113">
        <v>12</v>
      </c>
      <c r="BI268" s="114">
        <v>21</v>
      </c>
      <c r="BJ268" s="114">
        <v>23</v>
      </c>
      <c r="BK268" s="113">
        <v>14</v>
      </c>
      <c r="BL268" s="113">
        <v>10</v>
      </c>
      <c r="BM268" s="113">
        <v>12</v>
      </c>
      <c r="BN268" s="113">
        <v>12</v>
      </c>
      <c r="BO268" s="113">
        <v>16</v>
      </c>
      <c r="BP268" s="113">
        <v>8</v>
      </c>
      <c r="BQ268" s="113">
        <v>12</v>
      </c>
      <c r="BR268" s="113">
        <v>22</v>
      </c>
      <c r="BS268" s="113">
        <v>20</v>
      </c>
      <c r="BT268" s="113">
        <v>13</v>
      </c>
      <c r="BU268" s="113">
        <v>12</v>
      </c>
      <c r="BV268" s="113">
        <v>11</v>
      </c>
      <c r="BW268" s="113">
        <v>13</v>
      </c>
      <c r="BX268" s="113">
        <v>10</v>
      </c>
      <c r="BY268" s="113">
        <v>11</v>
      </c>
      <c r="BZ268" s="113">
        <v>13</v>
      </c>
      <c r="CA268" s="113">
        <v>12</v>
      </c>
      <c r="CB268" s="71" t="s">
        <v>0</v>
      </c>
      <c r="CC268" s="71" t="s">
        <v>0</v>
      </c>
      <c r="CD268" s="71" t="s">
        <v>0</v>
      </c>
      <c r="CE268" s="71" t="s">
        <v>0</v>
      </c>
      <c r="CF268" s="71" t="s">
        <v>0</v>
      </c>
      <c r="CG268" s="71" t="s">
        <v>0</v>
      </c>
      <c r="CH268" s="71" t="s">
        <v>0</v>
      </c>
      <c r="CI268" s="71" t="s">
        <v>0</v>
      </c>
      <c r="CJ268" s="71" t="s">
        <v>0</v>
      </c>
      <c r="CK268" s="71" t="s">
        <v>0</v>
      </c>
      <c r="CL268" s="71" t="s">
        <v>0</v>
      </c>
      <c r="CM268" s="71" t="s">
        <v>0</v>
      </c>
      <c r="CN268" s="71" t="s">
        <v>0</v>
      </c>
      <c r="CO268" s="71" t="s">
        <v>0</v>
      </c>
      <c r="CP268" s="71" t="s">
        <v>0</v>
      </c>
      <c r="CQ268" s="71" t="s">
        <v>0</v>
      </c>
      <c r="CR268" s="71" t="s">
        <v>0</v>
      </c>
      <c r="CS268" s="71" t="s">
        <v>0</v>
      </c>
      <c r="CT268" s="71" t="s">
        <v>0</v>
      </c>
      <c r="CU268" s="71" t="s">
        <v>0</v>
      </c>
      <c r="CV268" s="71" t="s">
        <v>0</v>
      </c>
      <c r="CW268" s="71" t="s">
        <v>0</v>
      </c>
      <c r="CX268" s="71" t="s">
        <v>0</v>
      </c>
      <c r="CY268" s="71" t="s">
        <v>0</v>
      </c>
      <c r="CZ268" s="71" t="s">
        <v>0</v>
      </c>
      <c r="DA268" s="71" t="s">
        <v>0</v>
      </c>
      <c r="DB268" s="71" t="s">
        <v>0</v>
      </c>
      <c r="DC268" s="71" t="s">
        <v>0</v>
      </c>
      <c r="DD268" s="71" t="s">
        <v>0</v>
      </c>
      <c r="DE268" s="71" t="s">
        <v>0</v>
      </c>
      <c r="DF268" s="71" t="s">
        <v>0</v>
      </c>
      <c r="DG268" s="71" t="s">
        <v>0</v>
      </c>
      <c r="DH268" s="71" t="s">
        <v>0</v>
      </c>
      <c r="DI268" s="71" t="s">
        <v>0</v>
      </c>
      <c r="DJ268" s="71" t="s">
        <v>0</v>
      </c>
      <c r="DK268" s="71" t="s">
        <v>0</v>
      </c>
      <c r="DL268" s="71" t="s">
        <v>0</v>
      </c>
      <c r="DM268" s="71" t="s">
        <v>0</v>
      </c>
      <c r="DN268" s="71" t="s">
        <v>0</v>
      </c>
      <c r="DO268" s="71" t="s">
        <v>0</v>
      </c>
      <c r="DP268" s="71" t="s">
        <v>0</v>
      </c>
      <c r="DQ268" s="71" t="s">
        <v>0</v>
      </c>
      <c r="DR268" s="71" t="s">
        <v>0</v>
      </c>
      <c r="DS268" s="71" t="s">
        <v>0</v>
      </c>
      <c r="DT268" s="143">
        <f>(2.71828^(-492.8857+59.0795*K268+7.224*L268))/(1+(2.71828^(-492.8857+59.0795*K268+7.224*L268)))</f>
        <v>1.4282340018282298E-42</v>
      </c>
      <c r="DU268" s="40">
        <f>COUNTIF($M268,"=13")+COUNTIF($N268,"=21")+COUNTIF($O268,"=14")+COUNTIF($P268,"=11")+COUNTIF($Q268,"=11")+COUNTIF($R268,"=14")+COUNTIF($S268,"=12")+COUNTIF($T268,"=12")+COUNTIF($U268,"=12")+COUNTIF($V268,"=13")+COUNTIF($W268,"=13")+COUNTIF($X268,"=16")</f>
        <v>9</v>
      </c>
      <c r="DV268" s="40">
        <f>COUNTIF($Y268,"=17")+COUNTIF($Z268,"=9")+COUNTIF($AA268,"=9")+COUNTIF($AB268,"=11")+COUNTIF($AC268,"=11")+COUNTIF($AD268,"=25")+COUNTIF($AE268,"=15")+COUNTIF($AF268,"=19")+COUNTIF($AG268,"=30")+COUNTIF($AH268,"=15")+COUNTIF($AI268,"=15")+COUNTIF($AJ268,"=16")+COUNTIF($AK268,"=17")</f>
        <v>9</v>
      </c>
      <c r="DW268" s="40">
        <f>COUNTIF($AL268,"=11")+COUNTIF($AM268,"=11")+COUNTIF($AN268,"=22")+COUNTIF($AO268,"=23")+COUNTIF($AP268,"=17")+COUNTIF($AQ268,"=14")+COUNTIF($AR268,"=19")+COUNTIF($AS268,"=17")+COUNTIF($AV268,"=12")+COUNTIF($AW268,"=12")</f>
        <v>7</v>
      </c>
      <c r="DX268" s="40">
        <f>COUNTIF($AX268,"=11")+COUNTIF($AY268,"=9")+COUNTIF($AZ268,"=15")+COUNTIF($BA268,"=16")+COUNTIF($BB268,"=8")+COUNTIF($BC268,"=10")+COUNTIF($BD268,"=10")+COUNTIF($BE268,"=8")+COUNTIF($BF268,"=10")+COUNTIF($BG268,"=10")</f>
        <v>9</v>
      </c>
      <c r="DY268" s="40">
        <f>COUNTIF($BH268,"=12")+COUNTIF($BI268,"=23")+COUNTIF($BJ268,"=23")+COUNTIF($BK268,"=15")+COUNTIF($BL268,"=10")+COUNTIF($BM268,"=12")+COUNTIF($BN268,"=12")+COUNTIF($BO268,"=16")+COUNTIF($BP268,"=8")+COUNTIF($BQ268,"=12")+COUNTIF($BR268,"=22")+COUNTIF($BS268,"=20")+COUNTIF($BT268,"=13")</f>
        <v>11</v>
      </c>
      <c r="DZ268" s="40">
        <f>COUNTIF($BU268,"=12")+COUNTIF($BV268,"=11")+COUNTIF($BW268,"=13")+COUNTIF($BX268,"=10")+COUNTIF($BY268,"=11")+COUNTIF($BZ268,"=12")+COUNTIF($CA268,"=12")</f>
        <v>6</v>
      </c>
      <c r="EA268" s="2" t="s">
        <v>47</v>
      </c>
      <c r="EB268" s="2" t="s">
        <v>0</v>
      </c>
    </row>
    <row r="269" spans="1:133" s="51" customFormat="1" x14ac:dyDescent="0.25">
      <c r="A269" s="20">
        <v>43152</v>
      </c>
      <c r="B269" s="2" t="s">
        <v>121</v>
      </c>
      <c r="C269" s="2" t="s">
        <v>166</v>
      </c>
      <c r="D269" s="112" t="s">
        <v>31</v>
      </c>
      <c r="E269" s="2" t="s">
        <v>111</v>
      </c>
      <c r="F269" s="2" t="s">
        <v>121</v>
      </c>
      <c r="G269" s="98">
        <v>43739</v>
      </c>
      <c r="H269" s="72" t="s">
        <v>0</v>
      </c>
      <c r="I269" s="2" t="s">
        <v>285</v>
      </c>
      <c r="J269" s="2" t="s">
        <v>284</v>
      </c>
      <c r="K269" s="123">
        <f>+COUNTIF($N269,"&lt;=21")+COUNTIF($AA269,"&lt;=9")+COUNTIF($AJ269,"&lt;=16")+COUNTIF($AN269,"&gt;=22")+COUNTIF($AP269,"&gt;=17")+COUNTIF($AQ269,"&lt;=14")+COUNTIF($AR269,"&gt;=19")+COUNTIF($BK269,"&lt;=15")+COUNTIF($BO269,"&gt;=16")+COUNTIF($BX269,"&lt;=10")</f>
        <v>5</v>
      </c>
      <c r="L269" s="124">
        <f>65-(+DU269+DV269+DW269+DX269+DY269+DZ269)</f>
        <v>14</v>
      </c>
      <c r="M269" s="113">
        <v>13</v>
      </c>
      <c r="N269" s="113">
        <v>25</v>
      </c>
      <c r="O269" s="113">
        <v>14</v>
      </c>
      <c r="P269" s="113">
        <v>11</v>
      </c>
      <c r="Q269" s="114">
        <v>11</v>
      </c>
      <c r="R269" s="114">
        <v>14</v>
      </c>
      <c r="S269" s="113">
        <v>12</v>
      </c>
      <c r="T269" s="113">
        <v>12</v>
      </c>
      <c r="U269" s="113">
        <v>14</v>
      </c>
      <c r="V269" s="113">
        <v>14</v>
      </c>
      <c r="W269" s="113">
        <v>13</v>
      </c>
      <c r="X269" s="113">
        <v>16</v>
      </c>
      <c r="Y269" s="113">
        <v>17</v>
      </c>
      <c r="Z269" s="121">
        <v>9</v>
      </c>
      <c r="AA269" s="121">
        <v>10</v>
      </c>
      <c r="AB269" s="113">
        <v>11</v>
      </c>
      <c r="AC269" s="113">
        <v>11</v>
      </c>
      <c r="AD269" s="113">
        <v>25</v>
      </c>
      <c r="AE269" s="113">
        <v>15</v>
      </c>
      <c r="AF269" s="113">
        <v>19</v>
      </c>
      <c r="AG269" s="113">
        <v>30</v>
      </c>
      <c r="AH269" s="114">
        <v>14</v>
      </c>
      <c r="AI269" s="114">
        <v>15</v>
      </c>
      <c r="AJ269" s="121">
        <v>15</v>
      </c>
      <c r="AK269" s="114">
        <v>17</v>
      </c>
      <c r="AL269" s="113">
        <v>12</v>
      </c>
      <c r="AM269" s="113">
        <v>11</v>
      </c>
      <c r="AN269" s="114">
        <v>19</v>
      </c>
      <c r="AO269" s="114">
        <v>23</v>
      </c>
      <c r="AP269" s="113">
        <v>15</v>
      </c>
      <c r="AQ269" s="113">
        <v>14</v>
      </c>
      <c r="AR269" s="113">
        <v>19</v>
      </c>
      <c r="AS269" s="113">
        <v>16</v>
      </c>
      <c r="AT269" s="121">
        <v>37</v>
      </c>
      <c r="AU269" s="121">
        <v>37</v>
      </c>
      <c r="AV269" s="113">
        <v>12</v>
      </c>
      <c r="AW269" s="113">
        <v>12</v>
      </c>
      <c r="AX269" s="113">
        <v>11</v>
      </c>
      <c r="AY269" s="113">
        <v>9</v>
      </c>
      <c r="AZ269" s="114">
        <v>15</v>
      </c>
      <c r="BA269" s="114">
        <v>16</v>
      </c>
      <c r="BB269" s="113">
        <v>8</v>
      </c>
      <c r="BC269" s="113">
        <v>10</v>
      </c>
      <c r="BD269" s="113">
        <v>10</v>
      </c>
      <c r="BE269" s="113">
        <v>8</v>
      </c>
      <c r="BF269" s="113">
        <v>11</v>
      </c>
      <c r="BG269" s="113">
        <v>10</v>
      </c>
      <c r="BH269" s="113">
        <v>12</v>
      </c>
      <c r="BI269" s="114">
        <v>23</v>
      </c>
      <c r="BJ269" s="114">
        <v>23</v>
      </c>
      <c r="BK269" s="113">
        <v>15</v>
      </c>
      <c r="BL269" s="113">
        <v>10</v>
      </c>
      <c r="BM269" s="113">
        <v>12</v>
      </c>
      <c r="BN269" s="113">
        <v>12</v>
      </c>
      <c r="BO269" s="113">
        <v>16</v>
      </c>
      <c r="BP269" s="113">
        <v>8</v>
      </c>
      <c r="BQ269" s="113">
        <v>12</v>
      </c>
      <c r="BR269" s="113">
        <v>22</v>
      </c>
      <c r="BS269" s="113">
        <v>21</v>
      </c>
      <c r="BT269" s="113">
        <v>13</v>
      </c>
      <c r="BU269" s="113">
        <v>13</v>
      </c>
      <c r="BV269" s="113">
        <v>11</v>
      </c>
      <c r="BW269" s="113">
        <v>13</v>
      </c>
      <c r="BX269" s="113">
        <v>11</v>
      </c>
      <c r="BY269" s="113">
        <v>11</v>
      </c>
      <c r="BZ269" s="113">
        <v>12</v>
      </c>
      <c r="CA269" s="113">
        <v>12</v>
      </c>
      <c r="CB269" s="71">
        <v>34</v>
      </c>
      <c r="CC269" s="71">
        <v>15</v>
      </c>
      <c r="CD269" s="71">
        <v>9</v>
      </c>
      <c r="CE269" s="71">
        <v>16</v>
      </c>
      <c r="CF269" s="71">
        <v>12</v>
      </c>
      <c r="CG269" s="71">
        <v>26</v>
      </c>
      <c r="CH269" s="71">
        <v>26</v>
      </c>
      <c r="CI269" s="71">
        <v>19</v>
      </c>
      <c r="CJ269" s="71">
        <v>12</v>
      </c>
      <c r="CK269" s="71">
        <v>11</v>
      </c>
      <c r="CL269" s="71">
        <v>12</v>
      </c>
      <c r="CM269" s="71">
        <v>12</v>
      </c>
      <c r="CN269" s="71">
        <v>11</v>
      </c>
      <c r="CO269" s="71">
        <v>9</v>
      </c>
      <c r="CP269" s="71">
        <v>12</v>
      </c>
      <c r="CQ269" s="71">
        <v>12</v>
      </c>
      <c r="CR269" s="71">
        <v>10</v>
      </c>
      <c r="CS269" s="71">
        <v>11</v>
      </c>
      <c r="CT269" s="71">
        <v>12</v>
      </c>
      <c r="CU269" s="71">
        <v>30</v>
      </c>
      <c r="CV269" s="71">
        <v>13</v>
      </c>
      <c r="CW269" s="71">
        <v>13</v>
      </c>
      <c r="CX269" s="71">
        <v>24</v>
      </c>
      <c r="CY269" s="71">
        <v>13</v>
      </c>
      <c r="CZ269" s="71">
        <v>10</v>
      </c>
      <c r="DA269" s="71">
        <v>10</v>
      </c>
      <c r="DB269" s="71">
        <v>18</v>
      </c>
      <c r="DC269" s="71">
        <v>15</v>
      </c>
      <c r="DD269" s="71">
        <v>18</v>
      </c>
      <c r="DE269" s="71">
        <v>13</v>
      </c>
      <c r="DF269" s="71">
        <v>24</v>
      </c>
      <c r="DG269" s="71">
        <v>16</v>
      </c>
      <c r="DH269" s="71">
        <v>12</v>
      </c>
      <c r="DI269" s="71">
        <v>16</v>
      </c>
      <c r="DJ269" s="71">
        <v>25</v>
      </c>
      <c r="DK269" s="71">
        <v>12</v>
      </c>
      <c r="DL269" s="71">
        <v>23</v>
      </c>
      <c r="DM269" s="71">
        <v>18</v>
      </c>
      <c r="DN269" s="71">
        <v>10</v>
      </c>
      <c r="DO269" s="71">
        <v>14</v>
      </c>
      <c r="DP269" s="71">
        <v>17</v>
      </c>
      <c r="DQ269" s="71">
        <v>9</v>
      </c>
      <c r="DR269" s="71">
        <v>12</v>
      </c>
      <c r="DS269" s="71">
        <v>11</v>
      </c>
      <c r="DT269" s="143">
        <f>(2.71828^(-492.8857+59.0795*K269+7.224*L269))/(1+(2.71828^(-492.8857+59.0795*K269+7.224*L269)))</f>
        <v>1.4282340018282298E-42</v>
      </c>
      <c r="DU269" s="40">
        <f>COUNTIF($M269,"=13")+COUNTIF($N269,"=21")+COUNTIF($O269,"=14")+COUNTIF($P269,"=11")+COUNTIF($Q269,"=11")+COUNTIF($R269,"=14")+COUNTIF($S269,"=12")+COUNTIF($T269,"=12")+COUNTIF($U269,"=12")+COUNTIF($V269,"=13")+COUNTIF($W269,"=13")+COUNTIF($X269,"=16")</f>
        <v>9</v>
      </c>
      <c r="DV269" s="40">
        <f>COUNTIF($Y269,"=17")+COUNTIF($Z269,"=9")+COUNTIF($AA269,"=9")+COUNTIF($AB269,"=11")+COUNTIF($AC269,"=11")+COUNTIF($AD269,"=25")+COUNTIF($AE269,"=15")+COUNTIF($AF269,"=19")+COUNTIF($AG269,"=30")+COUNTIF($AH269,"=15")+COUNTIF($AI269,"=15")+COUNTIF($AJ269,"=16")+COUNTIF($AK269,"=17")</f>
        <v>10</v>
      </c>
      <c r="DW269" s="40">
        <f>COUNTIF($AL269,"=11")+COUNTIF($AM269,"=11")+COUNTIF($AN269,"=22")+COUNTIF($AO269,"=23")+COUNTIF($AP269,"=17")+COUNTIF($AQ269,"=14")+COUNTIF($AR269,"=19")+COUNTIF($AS269,"=17")+COUNTIF($AV269,"=12")+COUNTIF($AW269,"=12")</f>
        <v>6</v>
      </c>
      <c r="DX269" s="40">
        <f>COUNTIF($AX269,"=11")+COUNTIF($AY269,"=9")+COUNTIF($AZ269,"=15")+COUNTIF($BA269,"=16")+COUNTIF($BB269,"=8")+COUNTIF($BC269,"=10")+COUNTIF($BD269,"=10")+COUNTIF($BE269,"=8")+COUNTIF($BF269,"=10")+COUNTIF($BG269,"=10")</f>
        <v>9</v>
      </c>
      <c r="DY269" s="40">
        <f>COUNTIF($BH269,"=12")+COUNTIF($BI269,"=23")+COUNTIF($BJ269,"=23")+COUNTIF($BK269,"=15")+COUNTIF($BL269,"=10")+COUNTIF($BM269,"=12")+COUNTIF($BN269,"=12")+COUNTIF($BO269,"=16")+COUNTIF($BP269,"=8")+COUNTIF($BQ269,"=12")+COUNTIF($BR269,"=22")+COUNTIF($BS269,"=20")+COUNTIF($BT269,"=13")</f>
        <v>12</v>
      </c>
      <c r="DZ269" s="40">
        <f>COUNTIF($BU269,"=12")+COUNTIF($BV269,"=11")+COUNTIF($BW269,"=13")+COUNTIF($BX269,"=10")+COUNTIF($BY269,"=11")+COUNTIF($BZ269,"=12")+COUNTIF($CA269,"=12")</f>
        <v>5</v>
      </c>
      <c r="EA269" s="2" t="s">
        <v>121</v>
      </c>
      <c r="EB269" s="2" t="s">
        <v>0</v>
      </c>
    </row>
    <row r="270" spans="1:133" s="51" customFormat="1" x14ac:dyDescent="0.25">
      <c r="A270" s="69">
        <v>286398</v>
      </c>
      <c r="B270" s="2" t="s">
        <v>121</v>
      </c>
      <c r="C270" s="2" t="s">
        <v>166</v>
      </c>
      <c r="D270" s="112" t="s">
        <v>31</v>
      </c>
      <c r="E270" s="2" t="s">
        <v>111</v>
      </c>
      <c r="F270" s="2" t="s">
        <v>121</v>
      </c>
      <c r="G270" s="6">
        <v>41632.781944444447</v>
      </c>
      <c r="H270" s="20" t="s">
        <v>0</v>
      </c>
      <c r="I270" s="2" t="s">
        <v>285</v>
      </c>
      <c r="J270" s="6">
        <v>41277.888888888891</v>
      </c>
      <c r="K270" s="123">
        <f>+COUNTIF($N270,"&lt;=21")+COUNTIF($AA270,"&lt;=9")+COUNTIF($AJ270,"&lt;=16")+COUNTIF($AN270,"&gt;=22")+COUNTIF($AP270,"&gt;=17")+COUNTIF($AQ270,"&lt;=14")+COUNTIF($AR270,"&gt;=19")+COUNTIF($BK270,"&lt;=15")+COUNTIF($BO270,"&gt;=16")+COUNTIF($BX270,"&lt;=10")</f>
        <v>5</v>
      </c>
      <c r="L270" s="124">
        <f>65-(+DU270+DV270+DW270+DX270+DY270+DZ270)</f>
        <v>14</v>
      </c>
      <c r="M270" s="45">
        <v>13</v>
      </c>
      <c r="N270" s="45">
        <v>24</v>
      </c>
      <c r="O270" s="45">
        <v>14</v>
      </c>
      <c r="P270" s="45">
        <v>11</v>
      </c>
      <c r="Q270" s="45">
        <v>11</v>
      </c>
      <c r="R270" s="45">
        <v>14</v>
      </c>
      <c r="S270" s="45">
        <v>12</v>
      </c>
      <c r="T270" s="45">
        <v>12</v>
      </c>
      <c r="U270" s="45">
        <v>14</v>
      </c>
      <c r="V270" s="45">
        <v>14</v>
      </c>
      <c r="W270" s="45">
        <v>13</v>
      </c>
      <c r="X270" s="45">
        <v>16</v>
      </c>
      <c r="Y270" s="45">
        <v>17</v>
      </c>
      <c r="Z270" s="45">
        <v>9</v>
      </c>
      <c r="AA270" s="45">
        <v>10</v>
      </c>
      <c r="AB270" s="45">
        <v>11</v>
      </c>
      <c r="AC270" s="45">
        <v>11</v>
      </c>
      <c r="AD270" s="45">
        <v>25</v>
      </c>
      <c r="AE270" s="45">
        <v>15</v>
      </c>
      <c r="AF270" s="45">
        <v>19</v>
      </c>
      <c r="AG270" s="45">
        <v>30</v>
      </c>
      <c r="AH270" s="59">
        <v>15</v>
      </c>
      <c r="AI270" s="59">
        <v>15</v>
      </c>
      <c r="AJ270" s="59">
        <v>15</v>
      </c>
      <c r="AK270" s="59">
        <v>15</v>
      </c>
      <c r="AL270" s="45">
        <v>12</v>
      </c>
      <c r="AM270" s="45">
        <v>11</v>
      </c>
      <c r="AN270" s="45">
        <v>19</v>
      </c>
      <c r="AO270" s="45">
        <v>23</v>
      </c>
      <c r="AP270" s="45">
        <v>15</v>
      </c>
      <c r="AQ270" s="45">
        <v>14</v>
      </c>
      <c r="AR270" s="45">
        <v>19</v>
      </c>
      <c r="AS270" s="45">
        <v>16</v>
      </c>
      <c r="AT270" s="45">
        <v>36</v>
      </c>
      <c r="AU270" s="45">
        <v>37</v>
      </c>
      <c r="AV270" s="45">
        <v>12</v>
      </c>
      <c r="AW270" s="45">
        <v>12</v>
      </c>
      <c r="AX270" s="45">
        <v>11</v>
      </c>
      <c r="AY270" s="45">
        <v>9</v>
      </c>
      <c r="AZ270" s="45">
        <v>15</v>
      </c>
      <c r="BA270" s="45">
        <v>16</v>
      </c>
      <c r="BB270" s="45">
        <v>8</v>
      </c>
      <c r="BC270" s="45">
        <v>10</v>
      </c>
      <c r="BD270" s="45">
        <v>10</v>
      </c>
      <c r="BE270" s="45">
        <v>8</v>
      </c>
      <c r="BF270" s="45">
        <v>11</v>
      </c>
      <c r="BG270" s="45">
        <v>10</v>
      </c>
      <c r="BH270" s="45">
        <v>12</v>
      </c>
      <c r="BI270" s="45">
        <v>23</v>
      </c>
      <c r="BJ270" s="45">
        <v>23</v>
      </c>
      <c r="BK270" s="45">
        <v>15</v>
      </c>
      <c r="BL270" s="45">
        <v>10</v>
      </c>
      <c r="BM270" s="45">
        <v>12</v>
      </c>
      <c r="BN270" s="45">
        <v>12</v>
      </c>
      <c r="BO270" s="45">
        <v>16</v>
      </c>
      <c r="BP270" s="45">
        <v>8</v>
      </c>
      <c r="BQ270" s="45">
        <v>12</v>
      </c>
      <c r="BR270" s="59">
        <v>22</v>
      </c>
      <c r="BS270" s="45">
        <v>21</v>
      </c>
      <c r="BT270" s="45">
        <v>13</v>
      </c>
      <c r="BU270" s="45">
        <v>13</v>
      </c>
      <c r="BV270" s="45">
        <v>11</v>
      </c>
      <c r="BW270" s="45">
        <v>13</v>
      </c>
      <c r="BX270" s="45">
        <v>11</v>
      </c>
      <c r="BY270" s="45">
        <v>11</v>
      </c>
      <c r="BZ270" s="45">
        <v>12</v>
      </c>
      <c r="CA270" s="45">
        <v>12</v>
      </c>
      <c r="CB270" s="79">
        <v>34</v>
      </c>
      <c r="CC270" s="79">
        <v>15</v>
      </c>
      <c r="CD270" s="79">
        <v>9</v>
      </c>
      <c r="CE270" s="79">
        <v>16</v>
      </c>
      <c r="CF270" s="79">
        <v>12</v>
      </c>
      <c r="CG270" s="79">
        <v>26</v>
      </c>
      <c r="CH270" s="79">
        <v>26</v>
      </c>
      <c r="CI270" s="79">
        <v>19</v>
      </c>
      <c r="CJ270" s="79">
        <v>12</v>
      </c>
      <c r="CK270" s="79">
        <v>11</v>
      </c>
      <c r="CL270" s="79">
        <v>12</v>
      </c>
      <c r="CM270" s="79">
        <v>12</v>
      </c>
      <c r="CN270" s="79">
        <v>11</v>
      </c>
      <c r="CO270" s="79">
        <v>9</v>
      </c>
      <c r="CP270" s="79">
        <v>12</v>
      </c>
      <c r="CQ270" s="79">
        <v>12</v>
      </c>
      <c r="CR270" s="79">
        <v>8</v>
      </c>
      <c r="CS270" s="79">
        <v>11</v>
      </c>
      <c r="CT270" s="79">
        <v>12</v>
      </c>
      <c r="CU270" s="79">
        <v>30</v>
      </c>
      <c r="CV270" s="79">
        <v>13</v>
      </c>
      <c r="CW270" s="79">
        <v>13</v>
      </c>
      <c r="CX270" s="79">
        <v>24</v>
      </c>
      <c r="CY270" s="79">
        <v>13</v>
      </c>
      <c r="CZ270" s="79">
        <v>10</v>
      </c>
      <c r="DA270" s="79">
        <v>10</v>
      </c>
      <c r="DB270" s="79">
        <v>18</v>
      </c>
      <c r="DC270" s="79">
        <v>15</v>
      </c>
      <c r="DD270" s="79">
        <v>18</v>
      </c>
      <c r="DE270" s="79">
        <v>13</v>
      </c>
      <c r="DF270" s="79">
        <v>24</v>
      </c>
      <c r="DG270" s="79">
        <v>16</v>
      </c>
      <c r="DH270" s="79">
        <v>12</v>
      </c>
      <c r="DI270" s="79">
        <v>15</v>
      </c>
      <c r="DJ270" s="79">
        <v>25</v>
      </c>
      <c r="DK270" s="79">
        <v>12</v>
      </c>
      <c r="DL270" s="79">
        <v>23</v>
      </c>
      <c r="DM270" s="79">
        <v>18</v>
      </c>
      <c r="DN270" s="79">
        <v>10</v>
      </c>
      <c r="DO270" s="79">
        <v>14</v>
      </c>
      <c r="DP270" s="79">
        <v>17</v>
      </c>
      <c r="DQ270" s="79">
        <v>9</v>
      </c>
      <c r="DR270" s="79">
        <v>12</v>
      </c>
      <c r="DS270" s="79">
        <v>11</v>
      </c>
      <c r="DT270" s="143">
        <f>(2.71828^(-492.8857+59.0795*K270+7.224*L270))/(1+(2.71828^(-492.8857+59.0795*K270+7.224*L270)))</f>
        <v>1.4282340018282298E-42</v>
      </c>
      <c r="DU270" s="40">
        <f>COUNTIF($M270,"=13")+COUNTIF($N270,"=21")+COUNTIF($O270,"=14")+COUNTIF($P270,"=11")+COUNTIF($Q270,"=11")+COUNTIF($R270,"=14")+COUNTIF($S270,"=12")+COUNTIF($T270,"=12")+COUNTIF($U270,"=12")+COUNTIF($V270,"=13")+COUNTIF($W270,"=13")+COUNTIF($X270,"=16")</f>
        <v>9</v>
      </c>
      <c r="DV270" s="40">
        <f>COUNTIF($Y270,"=17")+COUNTIF($Z270,"=9")+COUNTIF($AA270,"=9")+COUNTIF($AB270,"=11")+COUNTIF($AC270,"=11")+COUNTIF($AD270,"=25")+COUNTIF($AE270,"=15")+COUNTIF($AF270,"=19")+COUNTIF($AG270,"=30")+COUNTIF($AH270,"=15")+COUNTIF($AI270,"=15")+COUNTIF($AJ270,"=16")+COUNTIF($AK270,"=17")</f>
        <v>10</v>
      </c>
      <c r="DW270" s="40">
        <f>COUNTIF($AL270,"=11")+COUNTIF($AM270,"=11")+COUNTIF($AN270,"=22")+COUNTIF($AO270,"=23")+COUNTIF($AP270,"=17")+COUNTIF($AQ270,"=14")+COUNTIF($AR270,"=19")+COUNTIF($AS270,"=17")+COUNTIF($AV270,"=12")+COUNTIF($AW270,"=12")</f>
        <v>6</v>
      </c>
      <c r="DX270" s="40">
        <f>COUNTIF($AX270,"=11")+COUNTIF($AY270,"=9")+COUNTIF($AZ270,"=15")+COUNTIF($BA270,"=16")+COUNTIF($BB270,"=8")+COUNTIF($BC270,"=10")+COUNTIF($BD270,"=10")+COUNTIF($BE270,"=8")+COUNTIF($BF270,"=10")+COUNTIF($BG270,"=10")</f>
        <v>9</v>
      </c>
      <c r="DY270" s="40">
        <f>COUNTIF($BH270,"=12")+COUNTIF($BI270,"=23")+COUNTIF($BJ270,"=23")+COUNTIF($BK270,"=15")+COUNTIF($BL270,"=10")+COUNTIF($BM270,"=12")+COUNTIF($BN270,"=12")+COUNTIF($BO270,"=16")+COUNTIF($BP270,"=8")+COUNTIF($BQ270,"=12")+COUNTIF($BR270,"=22")+COUNTIF($BS270,"=20")+COUNTIF($BT270,"=13")</f>
        <v>12</v>
      </c>
      <c r="DZ270" s="40">
        <f>COUNTIF($BU270,"=12")+COUNTIF($BV270,"=11")+COUNTIF($BW270,"=13")+COUNTIF($BX270,"=10")+COUNTIF($BY270,"=11")+COUNTIF($BZ270,"=12")+COUNTIF($CA270,"=12")</f>
        <v>5</v>
      </c>
      <c r="EA270" s="2" t="s">
        <v>121</v>
      </c>
      <c r="EB270" s="2" t="s">
        <v>0</v>
      </c>
    </row>
    <row r="271" spans="1:133" s="51" customFormat="1" x14ac:dyDescent="0.25">
      <c r="A271" s="72">
        <v>50082</v>
      </c>
      <c r="B271" s="7" t="s">
        <v>59</v>
      </c>
      <c r="C271" s="72" t="s">
        <v>166</v>
      </c>
      <c r="D271" s="112" t="s">
        <v>31</v>
      </c>
      <c r="E271" s="72" t="s">
        <v>12</v>
      </c>
      <c r="F271" s="55" t="s">
        <v>99</v>
      </c>
      <c r="G271" s="98">
        <v>43739</v>
      </c>
      <c r="H271" s="72" t="s">
        <v>0</v>
      </c>
      <c r="I271" s="20" t="s">
        <v>286</v>
      </c>
      <c r="J271" s="20" t="s">
        <v>284</v>
      </c>
      <c r="K271" s="123">
        <f>+COUNTIF($N271,"&lt;=21")+COUNTIF($AA271,"&lt;=9")+COUNTIF($AJ271,"&lt;=16")+COUNTIF($AN271,"&gt;=22")+COUNTIF($AP271,"&gt;=17")+COUNTIF($AQ271,"&lt;=14")+COUNTIF($AR271,"&gt;=19")+COUNTIF($BK271,"&lt;=15")+COUNTIF($BO271,"&gt;=16")+COUNTIF($BX271,"&lt;=10")</f>
        <v>5</v>
      </c>
      <c r="L271" s="124">
        <f>65-(+DU271+DV271+DW271+DX271+DY271+DZ271)</f>
        <v>14</v>
      </c>
      <c r="M271" s="139">
        <v>13</v>
      </c>
      <c r="N271" s="113">
        <v>25</v>
      </c>
      <c r="O271" s="139">
        <v>14</v>
      </c>
      <c r="P271" s="139">
        <v>11</v>
      </c>
      <c r="Q271" s="121">
        <v>11</v>
      </c>
      <c r="R271" s="121">
        <v>13</v>
      </c>
      <c r="S271" s="139">
        <v>12</v>
      </c>
      <c r="T271" s="139">
        <v>12</v>
      </c>
      <c r="U271" s="139">
        <v>13</v>
      </c>
      <c r="V271" s="113">
        <v>13</v>
      </c>
      <c r="W271" s="139">
        <v>14</v>
      </c>
      <c r="X271" s="139">
        <v>17</v>
      </c>
      <c r="Y271" s="139">
        <v>17</v>
      </c>
      <c r="Z271" s="121">
        <v>9</v>
      </c>
      <c r="AA271" s="121">
        <v>10</v>
      </c>
      <c r="AB271" s="139">
        <v>11</v>
      </c>
      <c r="AC271" s="139">
        <v>11</v>
      </c>
      <c r="AD271" s="113">
        <v>25</v>
      </c>
      <c r="AE271" s="139">
        <v>15</v>
      </c>
      <c r="AF271" s="139">
        <v>18</v>
      </c>
      <c r="AG271" s="139">
        <v>30</v>
      </c>
      <c r="AH271" s="121">
        <v>15</v>
      </c>
      <c r="AI271" s="121">
        <v>16</v>
      </c>
      <c r="AJ271" s="121">
        <v>16</v>
      </c>
      <c r="AK271" s="121">
        <v>17</v>
      </c>
      <c r="AL271" s="113">
        <v>11</v>
      </c>
      <c r="AM271" s="113">
        <v>11</v>
      </c>
      <c r="AN271" s="121">
        <v>19</v>
      </c>
      <c r="AO271" s="121">
        <v>23</v>
      </c>
      <c r="AP271" s="113">
        <v>17</v>
      </c>
      <c r="AQ271" s="113">
        <v>16</v>
      </c>
      <c r="AR271" s="139">
        <v>19</v>
      </c>
      <c r="AS271" s="139">
        <v>18</v>
      </c>
      <c r="AT271" s="121">
        <v>38</v>
      </c>
      <c r="AU271" s="121">
        <v>39</v>
      </c>
      <c r="AV271" s="139">
        <v>12</v>
      </c>
      <c r="AW271" s="139">
        <v>12</v>
      </c>
      <c r="AX271" s="139">
        <v>11</v>
      </c>
      <c r="AY271" s="139">
        <v>9</v>
      </c>
      <c r="AZ271" s="121">
        <v>15</v>
      </c>
      <c r="BA271" s="121">
        <v>16</v>
      </c>
      <c r="BB271" s="139">
        <v>8</v>
      </c>
      <c r="BC271" s="139">
        <v>10</v>
      </c>
      <c r="BD271" s="139">
        <v>10</v>
      </c>
      <c r="BE271" s="139">
        <v>8</v>
      </c>
      <c r="BF271" s="139">
        <v>10</v>
      </c>
      <c r="BG271" s="139">
        <v>10</v>
      </c>
      <c r="BH271" s="139">
        <v>12</v>
      </c>
      <c r="BI271" s="121">
        <v>21</v>
      </c>
      <c r="BJ271" s="121">
        <v>23</v>
      </c>
      <c r="BK271" s="139">
        <v>15</v>
      </c>
      <c r="BL271" s="139">
        <v>10</v>
      </c>
      <c r="BM271" s="139">
        <v>12</v>
      </c>
      <c r="BN271" s="139">
        <v>12</v>
      </c>
      <c r="BO271" s="139">
        <v>16</v>
      </c>
      <c r="BP271" s="139">
        <v>8</v>
      </c>
      <c r="BQ271" s="139">
        <v>12</v>
      </c>
      <c r="BR271" s="139">
        <v>25</v>
      </c>
      <c r="BS271" s="139">
        <v>20</v>
      </c>
      <c r="BT271" s="139">
        <v>13</v>
      </c>
      <c r="BU271" s="139">
        <v>12</v>
      </c>
      <c r="BV271" s="139">
        <v>11</v>
      </c>
      <c r="BW271" s="139">
        <v>13</v>
      </c>
      <c r="BX271" s="139">
        <v>11</v>
      </c>
      <c r="BY271" s="139">
        <v>11</v>
      </c>
      <c r="BZ271" s="139">
        <v>12</v>
      </c>
      <c r="CA271" s="139">
        <v>12</v>
      </c>
      <c r="CB271" s="71" t="s">
        <v>0</v>
      </c>
      <c r="CC271" s="71" t="s">
        <v>0</v>
      </c>
      <c r="CD271" s="71" t="s">
        <v>0</v>
      </c>
      <c r="CE271" s="71" t="s">
        <v>0</v>
      </c>
      <c r="CF271" s="71" t="s">
        <v>0</v>
      </c>
      <c r="CG271" s="71" t="s">
        <v>0</v>
      </c>
      <c r="CH271" s="71" t="s">
        <v>0</v>
      </c>
      <c r="CI271" s="71" t="s">
        <v>0</v>
      </c>
      <c r="CJ271" s="71" t="s">
        <v>0</v>
      </c>
      <c r="CK271" s="71" t="s">
        <v>0</v>
      </c>
      <c r="CL271" s="71" t="s">
        <v>0</v>
      </c>
      <c r="CM271" s="71" t="s">
        <v>0</v>
      </c>
      <c r="CN271" s="71" t="s">
        <v>0</v>
      </c>
      <c r="CO271" s="71" t="s">
        <v>0</v>
      </c>
      <c r="CP271" s="71" t="s">
        <v>0</v>
      </c>
      <c r="CQ271" s="71" t="s">
        <v>0</v>
      </c>
      <c r="CR271" s="71" t="s">
        <v>0</v>
      </c>
      <c r="CS271" s="71" t="s">
        <v>0</v>
      </c>
      <c r="CT271" s="71" t="s">
        <v>0</v>
      </c>
      <c r="CU271" s="71" t="s">
        <v>0</v>
      </c>
      <c r="CV271" s="71" t="s">
        <v>0</v>
      </c>
      <c r="CW271" s="71" t="s">
        <v>0</v>
      </c>
      <c r="CX271" s="71" t="s">
        <v>0</v>
      </c>
      <c r="CY271" s="71" t="s">
        <v>0</v>
      </c>
      <c r="CZ271" s="71" t="s">
        <v>0</v>
      </c>
      <c r="DA271" s="71" t="s">
        <v>0</v>
      </c>
      <c r="DB271" s="71" t="s">
        <v>0</v>
      </c>
      <c r="DC271" s="71" t="s">
        <v>0</v>
      </c>
      <c r="DD271" s="71" t="s">
        <v>0</v>
      </c>
      <c r="DE271" s="71" t="s">
        <v>0</v>
      </c>
      <c r="DF271" s="71" t="s">
        <v>0</v>
      </c>
      <c r="DG271" s="71" t="s">
        <v>0</v>
      </c>
      <c r="DH271" s="71" t="s">
        <v>0</v>
      </c>
      <c r="DI271" s="71" t="s">
        <v>0</v>
      </c>
      <c r="DJ271" s="71" t="s">
        <v>0</v>
      </c>
      <c r="DK271" s="71" t="s">
        <v>0</v>
      </c>
      <c r="DL271" s="71" t="s">
        <v>0</v>
      </c>
      <c r="DM271" s="71" t="s">
        <v>0</v>
      </c>
      <c r="DN271" s="71" t="s">
        <v>0</v>
      </c>
      <c r="DO271" s="71" t="s">
        <v>0</v>
      </c>
      <c r="DP271" s="71" t="s">
        <v>0</v>
      </c>
      <c r="DQ271" s="71" t="s">
        <v>0</v>
      </c>
      <c r="DR271" s="71" t="s">
        <v>0</v>
      </c>
      <c r="DS271" s="71" t="s">
        <v>0</v>
      </c>
      <c r="DT271" s="143">
        <f>(2.71828^(-492.8857+59.0795*K271+7.224*L271))/(1+(2.71828^(-492.8857+59.0795*K271+7.224*L271)))</f>
        <v>1.4282340018282298E-42</v>
      </c>
      <c r="DU271" s="40">
        <f>COUNTIF($M271,"=13")+COUNTIF($N271,"=21")+COUNTIF($O271,"=14")+COUNTIF($P271,"=11")+COUNTIF($Q271,"=11")+COUNTIF($R271,"=14")+COUNTIF($S271,"=12")+COUNTIF($T271,"=12")+COUNTIF($U271,"=12")+COUNTIF($V271,"=13")+COUNTIF($W271,"=13")+COUNTIF($X271,"=16")</f>
        <v>7</v>
      </c>
      <c r="DV271" s="40">
        <f>COUNTIF($Y271,"=17")+COUNTIF($Z271,"=9")+COUNTIF($AA271,"=9")+COUNTIF($AB271,"=11")+COUNTIF($AC271,"=11")+COUNTIF($AD271,"=25")+COUNTIF($AE271,"=15")+COUNTIF($AF271,"=19")+COUNTIF($AG271,"=30")+COUNTIF($AH271,"=15")+COUNTIF($AI271,"=15")+COUNTIF($AJ271,"=16")+COUNTIF($AK271,"=17")</f>
        <v>10</v>
      </c>
      <c r="DW271" s="40">
        <f>COUNTIF($AL271,"=11")+COUNTIF($AM271,"=11")+COUNTIF($AN271,"=22")+COUNTIF($AO271,"=23")+COUNTIF($AP271,"=17")+COUNTIF($AQ271,"=14")+COUNTIF($AR271,"=19")+COUNTIF($AS271,"=17")+COUNTIF($AV271,"=12")+COUNTIF($AW271,"=12")</f>
        <v>7</v>
      </c>
      <c r="DX271" s="40">
        <f>COUNTIF($AX271,"=11")+COUNTIF($AY271,"=9")+COUNTIF($AZ271,"=15")+COUNTIF($BA271,"=16")+COUNTIF($BB271,"=8")+COUNTIF($BC271,"=10")+COUNTIF($BD271,"=10")+COUNTIF($BE271,"=8")+COUNTIF($BF271,"=10")+COUNTIF($BG271,"=10")</f>
        <v>10</v>
      </c>
      <c r="DY271" s="40">
        <f>COUNTIF($BH271,"=12")+COUNTIF($BI271,"=23")+COUNTIF($BJ271,"=23")+COUNTIF($BK271,"=15")+COUNTIF($BL271,"=10")+COUNTIF($BM271,"=12")+COUNTIF($BN271,"=12")+COUNTIF($BO271,"=16")+COUNTIF($BP271,"=8")+COUNTIF($BQ271,"=12")+COUNTIF($BR271,"=22")+COUNTIF($BS271,"=20")+COUNTIF($BT271,"=13")</f>
        <v>11</v>
      </c>
      <c r="DZ271" s="40">
        <f>COUNTIF($BU271,"=12")+COUNTIF($BV271,"=11")+COUNTIF($BW271,"=13")+COUNTIF($BX271,"=10")+COUNTIF($BY271,"=11")+COUNTIF($BZ271,"=12")+COUNTIF($CA271,"=12")</f>
        <v>6</v>
      </c>
      <c r="EA271" s="72" t="s">
        <v>59</v>
      </c>
      <c r="EB271" s="72" t="s">
        <v>567</v>
      </c>
    </row>
    <row r="272" spans="1:133" s="51" customFormat="1" x14ac:dyDescent="0.25">
      <c r="A272" s="72">
        <v>60795</v>
      </c>
      <c r="B272" s="9" t="s">
        <v>160</v>
      </c>
      <c r="C272" s="72" t="s">
        <v>166</v>
      </c>
      <c r="D272" s="112" t="s">
        <v>31</v>
      </c>
      <c r="E272" s="2" t="s">
        <v>111</v>
      </c>
      <c r="F272" s="72" t="s">
        <v>73</v>
      </c>
      <c r="G272" s="120">
        <v>43739</v>
      </c>
      <c r="H272" s="72" t="s">
        <v>0</v>
      </c>
      <c r="I272" s="20" t="s">
        <v>286</v>
      </c>
      <c r="J272" s="20" t="s">
        <v>284</v>
      </c>
      <c r="K272" s="123">
        <f>+COUNTIF($N272,"&lt;=21")+COUNTIF($AA272,"&lt;=9")+COUNTIF($AJ272,"&lt;=16")+COUNTIF($AN272,"&gt;=22")+COUNTIF($AP272,"&gt;=17")+COUNTIF($AQ272,"&lt;=14")+COUNTIF($AR272,"&gt;=19")+COUNTIF($BK272,"&lt;=15")+COUNTIF($BO272,"&gt;=16")+COUNTIF($BX272,"&lt;=10")</f>
        <v>5</v>
      </c>
      <c r="L272" s="124">
        <f>65-(+DU272+DV272+DW272+DX272+DY272+DZ272)</f>
        <v>14</v>
      </c>
      <c r="M272" s="113">
        <v>13</v>
      </c>
      <c r="N272" s="113">
        <v>23</v>
      </c>
      <c r="O272" s="113">
        <v>15</v>
      </c>
      <c r="P272" s="113">
        <v>11</v>
      </c>
      <c r="Q272" s="114">
        <v>11</v>
      </c>
      <c r="R272" s="114">
        <v>13</v>
      </c>
      <c r="S272" s="113">
        <v>12</v>
      </c>
      <c r="T272" s="113">
        <v>12</v>
      </c>
      <c r="U272" s="113">
        <v>12</v>
      </c>
      <c r="V272" s="113">
        <v>13</v>
      </c>
      <c r="W272" s="113">
        <v>13</v>
      </c>
      <c r="X272" s="113">
        <v>16</v>
      </c>
      <c r="Y272" s="113">
        <v>17</v>
      </c>
      <c r="Z272" s="114">
        <v>9</v>
      </c>
      <c r="AA272" s="114">
        <v>10</v>
      </c>
      <c r="AB272" s="113">
        <v>11</v>
      </c>
      <c r="AC272" s="113">
        <v>11</v>
      </c>
      <c r="AD272" s="113">
        <v>25</v>
      </c>
      <c r="AE272" s="113">
        <v>14</v>
      </c>
      <c r="AF272" s="113">
        <v>19</v>
      </c>
      <c r="AG272" s="113">
        <v>29</v>
      </c>
      <c r="AH272" s="114">
        <v>15</v>
      </c>
      <c r="AI272" s="114">
        <v>15</v>
      </c>
      <c r="AJ272" s="114">
        <v>16</v>
      </c>
      <c r="AK272" s="114">
        <v>17</v>
      </c>
      <c r="AL272" s="113">
        <v>11</v>
      </c>
      <c r="AM272" s="113">
        <v>11</v>
      </c>
      <c r="AN272" s="114">
        <v>19</v>
      </c>
      <c r="AO272" s="114">
        <v>23</v>
      </c>
      <c r="AP272" s="113">
        <v>18</v>
      </c>
      <c r="AQ272" s="113">
        <v>14</v>
      </c>
      <c r="AR272" s="113">
        <v>18</v>
      </c>
      <c r="AS272" s="113">
        <v>17</v>
      </c>
      <c r="AT272" s="114">
        <v>38</v>
      </c>
      <c r="AU272" s="114">
        <v>38</v>
      </c>
      <c r="AV272" s="113">
        <v>12</v>
      </c>
      <c r="AW272" s="113">
        <v>12</v>
      </c>
      <c r="AX272" s="113">
        <v>11</v>
      </c>
      <c r="AY272" s="113">
        <v>9</v>
      </c>
      <c r="AZ272" s="114">
        <v>16</v>
      </c>
      <c r="BA272" s="114">
        <v>16</v>
      </c>
      <c r="BB272" s="113">
        <v>8</v>
      </c>
      <c r="BC272" s="113">
        <v>10</v>
      </c>
      <c r="BD272" s="113">
        <v>10</v>
      </c>
      <c r="BE272" s="113">
        <v>8</v>
      </c>
      <c r="BF272" s="113">
        <v>10</v>
      </c>
      <c r="BG272" s="113">
        <v>11</v>
      </c>
      <c r="BH272" s="113">
        <v>12</v>
      </c>
      <c r="BI272" s="114">
        <v>23</v>
      </c>
      <c r="BJ272" s="114">
        <v>23</v>
      </c>
      <c r="BK272" s="113">
        <v>14</v>
      </c>
      <c r="BL272" s="113">
        <v>10</v>
      </c>
      <c r="BM272" s="113">
        <v>12</v>
      </c>
      <c r="BN272" s="113">
        <v>12</v>
      </c>
      <c r="BO272" s="113">
        <v>16</v>
      </c>
      <c r="BP272" s="113">
        <v>8</v>
      </c>
      <c r="BQ272" s="113">
        <v>12</v>
      </c>
      <c r="BR272" s="113">
        <v>22</v>
      </c>
      <c r="BS272" s="113">
        <v>20</v>
      </c>
      <c r="BT272" s="113">
        <v>13</v>
      </c>
      <c r="BU272" s="113">
        <v>12</v>
      </c>
      <c r="BV272" s="113">
        <v>11</v>
      </c>
      <c r="BW272" s="113">
        <v>13</v>
      </c>
      <c r="BX272" s="113">
        <v>12</v>
      </c>
      <c r="BY272" s="113">
        <v>11</v>
      </c>
      <c r="BZ272" s="113">
        <v>13</v>
      </c>
      <c r="CA272" s="113">
        <v>12</v>
      </c>
      <c r="CB272" s="71" t="s">
        <v>0</v>
      </c>
      <c r="CC272" s="71" t="s">
        <v>0</v>
      </c>
      <c r="CD272" s="71" t="s">
        <v>0</v>
      </c>
      <c r="CE272" s="71" t="s">
        <v>0</v>
      </c>
      <c r="CF272" s="71" t="s">
        <v>0</v>
      </c>
      <c r="CG272" s="71" t="s">
        <v>0</v>
      </c>
      <c r="CH272" s="71" t="s">
        <v>0</v>
      </c>
      <c r="CI272" s="71" t="s">
        <v>0</v>
      </c>
      <c r="CJ272" s="71" t="s">
        <v>0</v>
      </c>
      <c r="CK272" s="71" t="s">
        <v>0</v>
      </c>
      <c r="CL272" s="71" t="s">
        <v>0</v>
      </c>
      <c r="CM272" s="71" t="s">
        <v>0</v>
      </c>
      <c r="CN272" s="71" t="s">
        <v>0</v>
      </c>
      <c r="CO272" s="71" t="s">
        <v>0</v>
      </c>
      <c r="CP272" s="71" t="s">
        <v>0</v>
      </c>
      <c r="CQ272" s="71" t="s">
        <v>0</v>
      </c>
      <c r="CR272" s="71" t="s">
        <v>0</v>
      </c>
      <c r="CS272" s="71" t="s">
        <v>0</v>
      </c>
      <c r="CT272" s="71" t="s">
        <v>0</v>
      </c>
      <c r="CU272" s="71" t="s">
        <v>0</v>
      </c>
      <c r="CV272" s="71" t="s">
        <v>0</v>
      </c>
      <c r="CW272" s="71" t="s">
        <v>0</v>
      </c>
      <c r="CX272" s="71" t="s">
        <v>0</v>
      </c>
      <c r="CY272" s="71" t="s">
        <v>0</v>
      </c>
      <c r="CZ272" s="71" t="s">
        <v>0</v>
      </c>
      <c r="DA272" s="71" t="s">
        <v>0</v>
      </c>
      <c r="DB272" s="71" t="s">
        <v>0</v>
      </c>
      <c r="DC272" s="71" t="s">
        <v>0</v>
      </c>
      <c r="DD272" s="71" t="s">
        <v>0</v>
      </c>
      <c r="DE272" s="71" t="s">
        <v>0</v>
      </c>
      <c r="DF272" s="71" t="s">
        <v>0</v>
      </c>
      <c r="DG272" s="71" t="s">
        <v>0</v>
      </c>
      <c r="DH272" s="71" t="s">
        <v>0</v>
      </c>
      <c r="DI272" s="71" t="s">
        <v>0</v>
      </c>
      <c r="DJ272" s="71" t="s">
        <v>0</v>
      </c>
      <c r="DK272" s="71" t="s">
        <v>0</v>
      </c>
      <c r="DL272" s="71" t="s">
        <v>0</v>
      </c>
      <c r="DM272" s="71" t="s">
        <v>0</v>
      </c>
      <c r="DN272" s="71" t="s">
        <v>0</v>
      </c>
      <c r="DO272" s="71" t="s">
        <v>0</v>
      </c>
      <c r="DP272" s="71" t="s">
        <v>0</v>
      </c>
      <c r="DQ272" s="71" t="s">
        <v>0</v>
      </c>
      <c r="DR272" s="71" t="s">
        <v>0</v>
      </c>
      <c r="DS272" s="71" t="s">
        <v>0</v>
      </c>
      <c r="DT272" s="143">
        <f>(2.71828^(-492.8857+59.0795*K272+7.224*L272))/(1+(2.71828^(-492.8857+59.0795*K272+7.224*L272)))</f>
        <v>1.4282340018282298E-42</v>
      </c>
      <c r="DU272" s="40">
        <f>COUNTIF($M272,"=13")+COUNTIF($N272,"=21")+COUNTIF($O272,"=14")+COUNTIF($P272,"=11")+COUNTIF($Q272,"=11")+COUNTIF($R272,"=14")+COUNTIF($S272,"=12")+COUNTIF($T272,"=12")+COUNTIF($U272,"=12")+COUNTIF($V272,"=13")+COUNTIF($W272,"=13")+COUNTIF($X272,"=16")</f>
        <v>9</v>
      </c>
      <c r="DV272" s="40">
        <f>COUNTIF($Y272,"=17")+COUNTIF($Z272,"=9")+COUNTIF($AA272,"=9")+COUNTIF($AB272,"=11")+COUNTIF($AC272,"=11")+COUNTIF($AD272,"=25")+COUNTIF($AE272,"=15")+COUNTIF($AF272,"=19")+COUNTIF($AG272,"=30")+COUNTIF($AH272,"=15")+COUNTIF($AI272,"=15")+COUNTIF($AJ272,"=16")+COUNTIF($AK272,"=17")</f>
        <v>10</v>
      </c>
      <c r="DW272" s="40">
        <f>COUNTIF($AL272,"=11")+COUNTIF($AM272,"=11")+COUNTIF($AN272,"=22")+COUNTIF($AO272,"=23")+COUNTIF($AP272,"=17")+COUNTIF($AQ272,"=14")+COUNTIF($AR272,"=19")+COUNTIF($AS272,"=17")+COUNTIF($AV272,"=12")+COUNTIF($AW272,"=12")</f>
        <v>7</v>
      </c>
      <c r="DX272" s="40">
        <f>COUNTIF($AX272,"=11")+COUNTIF($AY272,"=9")+COUNTIF($AZ272,"=15")+COUNTIF($BA272,"=16")+COUNTIF($BB272,"=8")+COUNTIF($BC272,"=10")+COUNTIF($BD272,"=10")+COUNTIF($BE272,"=8")+COUNTIF($BF272,"=10")+COUNTIF($BG272,"=10")</f>
        <v>8</v>
      </c>
      <c r="DY272" s="40">
        <f>COUNTIF($BH272,"=12")+COUNTIF($BI272,"=23")+COUNTIF($BJ272,"=23")+COUNTIF($BK272,"=15")+COUNTIF($BL272,"=10")+COUNTIF($BM272,"=12")+COUNTIF($BN272,"=12")+COUNTIF($BO272,"=16")+COUNTIF($BP272,"=8")+COUNTIF($BQ272,"=12")+COUNTIF($BR272,"=22")+COUNTIF($BS272,"=20")+COUNTIF($BT272,"=13")</f>
        <v>12</v>
      </c>
      <c r="DZ272" s="40">
        <f>COUNTIF($BU272,"=12")+COUNTIF($BV272,"=11")+COUNTIF($BW272,"=13")+COUNTIF($BX272,"=10")+COUNTIF($BY272,"=11")+COUNTIF($BZ272,"=12")+COUNTIF($CA272,"=12")</f>
        <v>5</v>
      </c>
      <c r="EA272" s="72" t="s">
        <v>0</v>
      </c>
      <c r="EB272" s="72" t="s">
        <v>568</v>
      </c>
      <c r="EC272" s="33"/>
    </row>
    <row r="273" spans="1:133" s="51" customFormat="1" x14ac:dyDescent="0.25">
      <c r="A273" s="20">
        <v>94791</v>
      </c>
      <c r="B273" s="28" t="s">
        <v>154</v>
      </c>
      <c r="C273" s="2" t="s">
        <v>166</v>
      </c>
      <c r="D273" s="112" t="s">
        <v>31</v>
      </c>
      <c r="E273" s="20" t="s">
        <v>5</v>
      </c>
      <c r="F273" s="20" t="s">
        <v>154</v>
      </c>
      <c r="G273" s="98">
        <v>43739</v>
      </c>
      <c r="H273" s="72" t="s">
        <v>0</v>
      </c>
      <c r="I273" s="20" t="s">
        <v>286</v>
      </c>
      <c r="J273" s="20" t="s">
        <v>284</v>
      </c>
      <c r="K273" s="123">
        <f>+COUNTIF($N273,"&lt;=21")+COUNTIF($AA273,"&lt;=9")+COUNTIF($AJ273,"&lt;=16")+COUNTIF($AN273,"&gt;=22")+COUNTIF($AP273,"&gt;=17")+COUNTIF($AQ273,"&lt;=14")+COUNTIF($AR273,"&gt;=19")+COUNTIF($BK273,"&lt;=15")+COUNTIF($BO273,"&gt;=16")+COUNTIF($BX273,"&lt;=10")</f>
        <v>5</v>
      </c>
      <c r="L273" s="124">
        <f>65-(+DU273+DV273+DW273+DX273+DY273+DZ273)</f>
        <v>14</v>
      </c>
      <c r="M273" s="54">
        <v>13</v>
      </c>
      <c r="N273" s="54">
        <v>23</v>
      </c>
      <c r="O273" s="54">
        <v>15</v>
      </c>
      <c r="P273" s="54">
        <v>11</v>
      </c>
      <c r="Q273" s="114">
        <v>11</v>
      </c>
      <c r="R273" s="114">
        <v>15</v>
      </c>
      <c r="S273" s="54">
        <v>12</v>
      </c>
      <c r="T273" s="54">
        <v>12</v>
      </c>
      <c r="U273" s="54">
        <v>12</v>
      </c>
      <c r="V273" s="54">
        <v>13</v>
      </c>
      <c r="W273" s="54">
        <v>13</v>
      </c>
      <c r="X273" s="54">
        <v>16</v>
      </c>
      <c r="Y273" s="54">
        <v>19</v>
      </c>
      <c r="Z273" s="114">
        <v>9</v>
      </c>
      <c r="AA273" s="114">
        <v>10</v>
      </c>
      <c r="AB273" s="54">
        <v>11</v>
      </c>
      <c r="AC273" s="54">
        <v>11</v>
      </c>
      <c r="AD273" s="54">
        <v>25</v>
      </c>
      <c r="AE273" s="54">
        <v>15</v>
      </c>
      <c r="AF273" s="54">
        <v>18</v>
      </c>
      <c r="AG273" s="54">
        <v>29</v>
      </c>
      <c r="AH273" s="114">
        <v>15</v>
      </c>
      <c r="AI273" s="114">
        <v>15</v>
      </c>
      <c r="AJ273" s="114">
        <v>16</v>
      </c>
      <c r="AK273" s="114">
        <v>17</v>
      </c>
      <c r="AL273" s="54">
        <v>11</v>
      </c>
      <c r="AM273" s="54">
        <v>10</v>
      </c>
      <c r="AN273" s="114">
        <v>19</v>
      </c>
      <c r="AO273" s="114">
        <v>23</v>
      </c>
      <c r="AP273" s="54">
        <v>17</v>
      </c>
      <c r="AQ273" s="54">
        <v>14</v>
      </c>
      <c r="AR273" s="54">
        <v>19</v>
      </c>
      <c r="AS273" s="54">
        <v>17</v>
      </c>
      <c r="AT273" s="114">
        <v>38</v>
      </c>
      <c r="AU273" s="114">
        <v>38</v>
      </c>
      <c r="AV273" s="54">
        <v>12</v>
      </c>
      <c r="AW273" s="54">
        <v>12</v>
      </c>
      <c r="AX273" s="54">
        <v>11</v>
      </c>
      <c r="AY273" s="54">
        <v>9</v>
      </c>
      <c r="AZ273" s="114">
        <v>15</v>
      </c>
      <c r="BA273" s="114">
        <v>16</v>
      </c>
      <c r="BB273" s="54">
        <v>8</v>
      </c>
      <c r="BC273" s="54">
        <v>10</v>
      </c>
      <c r="BD273" s="54">
        <v>10</v>
      </c>
      <c r="BE273" s="54">
        <v>8</v>
      </c>
      <c r="BF273" s="54">
        <v>9</v>
      </c>
      <c r="BG273" s="54">
        <v>10</v>
      </c>
      <c r="BH273" s="54">
        <v>12</v>
      </c>
      <c r="BI273" s="114">
        <v>23</v>
      </c>
      <c r="BJ273" s="114">
        <v>23</v>
      </c>
      <c r="BK273" s="54">
        <v>16</v>
      </c>
      <c r="BL273" s="54">
        <v>10</v>
      </c>
      <c r="BM273" s="54">
        <v>12</v>
      </c>
      <c r="BN273" s="54">
        <v>12</v>
      </c>
      <c r="BO273" s="54">
        <v>16</v>
      </c>
      <c r="BP273" s="54">
        <v>8</v>
      </c>
      <c r="BQ273" s="54">
        <v>13</v>
      </c>
      <c r="BR273" s="54">
        <v>23</v>
      </c>
      <c r="BS273" s="54">
        <v>20</v>
      </c>
      <c r="BT273" s="54">
        <v>13</v>
      </c>
      <c r="BU273" s="54">
        <v>12</v>
      </c>
      <c r="BV273" s="54">
        <v>11</v>
      </c>
      <c r="BW273" s="54">
        <v>13</v>
      </c>
      <c r="BX273" s="54">
        <v>11</v>
      </c>
      <c r="BY273" s="54">
        <v>11</v>
      </c>
      <c r="BZ273" s="54">
        <v>12</v>
      </c>
      <c r="CA273" s="54">
        <v>12</v>
      </c>
      <c r="CB273" s="71" t="s">
        <v>0</v>
      </c>
      <c r="CC273" s="71" t="s">
        <v>0</v>
      </c>
      <c r="CD273" s="71" t="s">
        <v>0</v>
      </c>
      <c r="CE273" s="71" t="s">
        <v>0</v>
      </c>
      <c r="CF273" s="71" t="s">
        <v>0</v>
      </c>
      <c r="CG273" s="71" t="s">
        <v>0</v>
      </c>
      <c r="CH273" s="71" t="s">
        <v>0</v>
      </c>
      <c r="CI273" s="71" t="s">
        <v>0</v>
      </c>
      <c r="CJ273" s="71" t="s">
        <v>0</v>
      </c>
      <c r="CK273" s="71" t="s">
        <v>0</v>
      </c>
      <c r="CL273" s="71" t="s">
        <v>0</v>
      </c>
      <c r="CM273" s="71" t="s">
        <v>0</v>
      </c>
      <c r="CN273" s="71" t="s">
        <v>0</v>
      </c>
      <c r="CO273" s="71" t="s">
        <v>0</v>
      </c>
      <c r="CP273" s="71" t="s">
        <v>0</v>
      </c>
      <c r="CQ273" s="71" t="s">
        <v>0</v>
      </c>
      <c r="CR273" s="71" t="s">
        <v>0</v>
      </c>
      <c r="CS273" s="71" t="s">
        <v>0</v>
      </c>
      <c r="CT273" s="71" t="s">
        <v>0</v>
      </c>
      <c r="CU273" s="71" t="s">
        <v>0</v>
      </c>
      <c r="CV273" s="71" t="s">
        <v>0</v>
      </c>
      <c r="CW273" s="71" t="s">
        <v>0</v>
      </c>
      <c r="CX273" s="71" t="s">
        <v>0</v>
      </c>
      <c r="CY273" s="71" t="s">
        <v>0</v>
      </c>
      <c r="CZ273" s="71" t="s">
        <v>0</v>
      </c>
      <c r="DA273" s="71" t="s">
        <v>0</v>
      </c>
      <c r="DB273" s="71" t="s">
        <v>0</v>
      </c>
      <c r="DC273" s="71" t="s">
        <v>0</v>
      </c>
      <c r="DD273" s="71" t="s">
        <v>0</v>
      </c>
      <c r="DE273" s="71" t="s">
        <v>0</v>
      </c>
      <c r="DF273" s="71" t="s">
        <v>0</v>
      </c>
      <c r="DG273" s="71" t="s">
        <v>0</v>
      </c>
      <c r="DH273" s="71" t="s">
        <v>0</v>
      </c>
      <c r="DI273" s="71" t="s">
        <v>0</v>
      </c>
      <c r="DJ273" s="71" t="s">
        <v>0</v>
      </c>
      <c r="DK273" s="71" t="s">
        <v>0</v>
      </c>
      <c r="DL273" s="71" t="s">
        <v>0</v>
      </c>
      <c r="DM273" s="71" t="s">
        <v>0</v>
      </c>
      <c r="DN273" s="71" t="s">
        <v>0</v>
      </c>
      <c r="DO273" s="71" t="s">
        <v>0</v>
      </c>
      <c r="DP273" s="71" t="s">
        <v>0</v>
      </c>
      <c r="DQ273" s="71" t="s">
        <v>0</v>
      </c>
      <c r="DR273" s="71" t="s">
        <v>0</v>
      </c>
      <c r="DS273" s="71" t="s">
        <v>0</v>
      </c>
      <c r="DT273" s="143">
        <f>(2.71828^(-492.8857+59.0795*K273+7.224*L273))/(1+(2.71828^(-492.8857+59.0795*K273+7.224*L273)))</f>
        <v>1.4282340018282298E-42</v>
      </c>
      <c r="DU273" s="40">
        <f>COUNTIF($M273,"=13")+COUNTIF($N273,"=21")+COUNTIF($O273,"=14")+COUNTIF($P273,"=11")+COUNTIF($Q273,"=11")+COUNTIF($R273,"=14")+COUNTIF($S273,"=12")+COUNTIF($T273,"=12")+COUNTIF($U273,"=12")+COUNTIF($V273,"=13")+COUNTIF($W273,"=13")+COUNTIF($X273,"=16")</f>
        <v>9</v>
      </c>
      <c r="DV273" s="40">
        <f>COUNTIF($Y273,"=17")+COUNTIF($Z273,"=9")+COUNTIF($AA273,"=9")+COUNTIF($AB273,"=11")+COUNTIF($AC273,"=11")+COUNTIF($AD273,"=25")+COUNTIF($AE273,"=15")+COUNTIF($AF273,"=19")+COUNTIF($AG273,"=30")+COUNTIF($AH273,"=15")+COUNTIF($AI273,"=15")+COUNTIF($AJ273,"=16")+COUNTIF($AK273,"=17")</f>
        <v>9</v>
      </c>
      <c r="DW273" s="40">
        <f>COUNTIF($AL273,"=11")+COUNTIF($AM273,"=11")+COUNTIF($AN273,"=22")+COUNTIF($AO273,"=23")+COUNTIF($AP273,"=17")+COUNTIF($AQ273,"=14")+COUNTIF($AR273,"=19")+COUNTIF($AS273,"=17")+COUNTIF($AV273,"=12")+COUNTIF($AW273,"=12")</f>
        <v>8</v>
      </c>
      <c r="DX273" s="40">
        <f>COUNTIF($AX273,"=11")+COUNTIF($AY273,"=9")+COUNTIF($AZ273,"=15")+COUNTIF($BA273,"=16")+COUNTIF($BB273,"=8")+COUNTIF($BC273,"=10")+COUNTIF($BD273,"=10")+COUNTIF($BE273,"=8")+COUNTIF($BF273,"=10")+COUNTIF($BG273,"=10")</f>
        <v>9</v>
      </c>
      <c r="DY273" s="40">
        <f>COUNTIF($BH273,"=12")+COUNTIF($BI273,"=23")+COUNTIF($BJ273,"=23")+COUNTIF($BK273,"=15")+COUNTIF($BL273,"=10")+COUNTIF($BM273,"=12")+COUNTIF($BN273,"=12")+COUNTIF($BO273,"=16")+COUNTIF($BP273,"=8")+COUNTIF($BQ273,"=12")+COUNTIF($BR273,"=22")+COUNTIF($BS273,"=20")+COUNTIF($BT273,"=13")</f>
        <v>10</v>
      </c>
      <c r="DZ273" s="40">
        <f>COUNTIF($BU273,"=12")+COUNTIF($BV273,"=11")+COUNTIF($BW273,"=13")+COUNTIF($BX273,"=10")+COUNTIF($BY273,"=11")+COUNTIF($BZ273,"=12")+COUNTIF($CA273,"=12")</f>
        <v>6</v>
      </c>
      <c r="EA273" s="2" t="s">
        <v>154</v>
      </c>
      <c r="EB273" s="20" t="s">
        <v>0</v>
      </c>
    </row>
    <row r="274" spans="1:133" s="51" customFormat="1" x14ac:dyDescent="0.25">
      <c r="A274" s="20">
        <v>122660</v>
      </c>
      <c r="B274" s="2" t="s">
        <v>160</v>
      </c>
      <c r="C274" s="2" t="s">
        <v>166</v>
      </c>
      <c r="D274" s="112" t="s">
        <v>31</v>
      </c>
      <c r="E274" s="2" t="s">
        <v>111</v>
      </c>
      <c r="F274" s="20" t="s">
        <v>160</v>
      </c>
      <c r="G274" s="98">
        <v>43739</v>
      </c>
      <c r="H274" s="72" t="s">
        <v>0</v>
      </c>
      <c r="I274" s="20" t="s">
        <v>286</v>
      </c>
      <c r="J274" s="20" t="s">
        <v>284</v>
      </c>
      <c r="K274" s="123">
        <f>+COUNTIF($N274,"&lt;=21")+COUNTIF($AA274,"&lt;=9")+COUNTIF($AJ274,"&lt;=16")+COUNTIF($AN274,"&gt;=22")+COUNTIF($AP274,"&gt;=17")+COUNTIF($AQ274,"&lt;=14")+COUNTIF($AR274,"&gt;=19")+COUNTIF($BK274,"&lt;=15")+COUNTIF($BO274,"&gt;=16")+COUNTIF($BX274,"&lt;=10")</f>
        <v>5</v>
      </c>
      <c r="L274" s="124">
        <f>65-(+DU274+DV274+DW274+DX274+DY274+DZ274)</f>
        <v>14</v>
      </c>
      <c r="M274" s="54">
        <v>13</v>
      </c>
      <c r="N274" s="54">
        <v>23</v>
      </c>
      <c r="O274" s="54">
        <v>15</v>
      </c>
      <c r="P274" s="54">
        <v>11</v>
      </c>
      <c r="Q274" s="114">
        <v>11</v>
      </c>
      <c r="R274" s="114">
        <v>13</v>
      </c>
      <c r="S274" s="54">
        <v>12</v>
      </c>
      <c r="T274" s="54">
        <v>12</v>
      </c>
      <c r="U274" s="54">
        <v>12</v>
      </c>
      <c r="V274" s="54">
        <v>13</v>
      </c>
      <c r="W274" s="54">
        <v>13</v>
      </c>
      <c r="X274" s="54">
        <v>16</v>
      </c>
      <c r="Y274" s="54">
        <v>17</v>
      </c>
      <c r="Z274" s="114">
        <v>9</v>
      </c>
      <c r="AA274" s="114">
        <v>10</v>
      </c>
      <c r="AB274" s="54">
        <v>11</v>
      </c>
      <c r="AC274" s="54">
        <v>11</v>
      </c>
      <c r="AD274" s="54">
        <v>25</v>
      </c>
      <c r="AE274" s="54">
        <v>14</v>
      </c>
      <c r="AF274" s="54">
        <v>19</v>
      </c>
      <c r="AG274" s="54">
        <v>29</v>
      </c>
      <c r="AH274" s="114">
        <v>15</v>
      </c>
      <c r="AI274" s="114">
        <v>15</v>
      </c>
      <c r="AJ274" s="114">
        <v>16</v>
      </c>
      <c r="AK274" s="114">
        <v>17</v>
      </c>
      <c r="AL274" s="54">
        <v>11</v>
      </c>
      <c r="AM274" s="54">
        <v>11</v>
      </c>
      <c r="AN274" s="114">
        <v>19</v>
      </c>
      <c r="AO274" s="114">
        <v>23</v>
      </c>
      <c r="AP274" s="54">
        <v>18</v>
      </c>
      <c r="AQ274" s="54">
        <v>14</v>
      </c>
      <c r="AR274" s="54">
        <v>18</v>
      </c>
      <c r="AS274" s="54">
        <v>17</v>
      </c>
      <c r="AT274" s="114">
        <v>38</v>
      </c>
      <c r="AU274" s="114">
        <v>38</v>
      </c>
      <c r="AV274" s="54">
        <v>12</v>
      </c>
      <c r="AW274" s="54">
        <v>12</v>
      </c>
      <c r="AX274" s="54">
        <v>11</v>
      </c>
      <c r="AY274" s="54">
        <v>9</v>
      </c>
      <c r="AZ274" s="114">
        <v>16</v>
      </c>
      <c r="BA274" s="114">
        <v>16</v>
      </c>
      <c r="BB274" s="54">
        <v>8</v>
      </c>
      <c r="BC274" s="54">
        <v>10</v>
      </c>
      <c r="BD274" s="54">
        <v>10</v>
      </c>
      <c r="BE274" s="54">
        <v>8</v>
      </c>
      <c r="BF274" s="54">
        <v>10</v>
      </c>
      <c r="BG274" s="54">
        <v>11</v>
      </c>
      <c r="BH274" s="54">
        <v>12</v>
      </c>
      <c r="BI274" s="114">
        <v>23</v>
      </c>
      <c r="BJ274" s="114">
        <v>23</v>
      </c>
      <c r="BK274" s="54">
        <v>14</v>
      </c>
      <c r="BL274" s="54">
        <v>10</v>
      </c>
      <c r="BM274" s="54">
        <v>12</v>
      </c>
      <c r="BN274" s="54">
        <v>12</v>
      </c>
      <c r="BO274" s="54">
        <v>16</v>
      </c>
      <c r="BP274" s="54">
        <v>8</v>
      </c>
      <c r="BQ274" s="54">
        <v>12</v>
      </c>
      <c r="BR274" s="54">
        <v>22</v>
      </c>
      <c r="BS274" s="54">
        <v>20</v>
      </c>
      <c r="BT274" s="54">
        <v>13</v>
      </c>
      <c r="BU274" s="54">
        <v>12</v>
      </c>
      <c r="BV274" s="54">
        <v>11</v>
      </c>
      <c r="BW274" s="54">
        <v>13</v>
      </c>
      <c r="BX274" s="54">
        <v>12</v>
      </c>
      <c r="BY274" s="54">
        <v>11</v>
      </c>
      <c r="BZ274" s="54">
        <v>13</v>
      </c>
      <c r="CA274" s="54">
        <v>12</v>
      </c>
      <c r="CB274" s="71" t="s">
        <v>0</v>
      </c>
      <c r="CC274" s="71" t="s">
        <v>0</v>
      </c>
      <c r="CD274" s="71" t="s">
        <v>0</v>
      </c>
      <c r="CE274" s="71" t="s">
        <v>0</v>
      </c>
      <c r="CF274" s="71" t="s">
        <v>0</v>
      </c>
      <c r="CG274" s="71" t="s">
        <v>0</v>
      </c>
      <c r="CH274" s="71" t="s">
        <v>0</v>
      </c>
      <c r="CI274" s="71" t="s">
        <v>0</v>
      </c>
      <c r="CJ274" s="71" t="s">
        <v>0</v>
      </c>
      <c r="CK274" s="71" t="s">
        <v>0</v>
      </c>
      <c r="CL274" s="71" t="s">
        <v>0</v>
      </c>
      <c r="CM274" s="71" t="s">
        <v>0</v>
      </c>
      <c r="CN274" s="71" t="s">
        <v>0</v>
      </c>
      <c r="CO274" s="71" t="s">
        <v>0</v>
      </c>
      <c r="CP274" s="71" t="s">
        <v>0</v>
      </c>
      <c r="CQ274" s="71" t="s">
        <v>0</v>
      </c>
      <c r="CR274" s="71" t="s">
        <v>0</v>
      </c>
      <c r="CS274" s="71" t="s">
        <v>0</v>
      </c>
      <c r="CT274" s="71" t="s">
        <v>0</v>
      </c>
      <c r="CU274" s="71" t="s">
        <v>0</v>
      </c>
      <c r="CV274" s="71" t="s">
        <v>0</v>
      </c>
      <c r="CW274" s="71" t="s">
        <v>0</v>
      </c>
      <c r="CX274" s="71" t="s">
        <v>0</v>
      </c>
      <c r="CY274" s="71" t="s">
        <v>0</v>
      </c>
      <c r="CZ274" s="71" t="s">
        <v>0</v>
      </c>
      <c r="DA274" s="71" t="s">
        <v>0</v>
      </c>
      <c r="DB274" s="71" t="s">
        <v>0</v>
      </c>
      <c r="DC274" s="71" t="s">
        <v>0</v>
      </c>
      <c r="DD274" s="71" t="s">
        <v>0</v>
      </c>
      <c r="DE274" s="71" t="s">
        <v>0</v>
      </c>
      <c r="DF274" s="71" t="s">
        <v>0</v>
      </c>
      <c r="DG274" s="71" t="s">
        <v>0</v>
      </c>
      <c r="DH274" s="71" t="s">
        <v>0</v>
      </c>
      <c r="DI274" s="71" t="s">
        <v>0</v>
      </c>
      <c r="DJ274" s="71" t="s">
        <v>0</v>
      </c>
      <c r="DK274" s="71" t="s">
        <v>0</v>
      </c>
      <c r="DL274" s="71" t="s">
        <v>0</v>
      </c>
      <c r="DM274" s="71" t="s">
        <v>0</v>
      </c>
      <c r="DN274" s="71" t="s">
        <v>0</v>
      </c>
      <c r="DO274" s="71" t="s">
        <v>0</v>
      </c>
      <c r="DP274" s="71" t="s">
        <v>0</v>
      </c>
      <c r="DQ274" s="71" t="s">
        <v>0</v>
      </c>
      <c r="DR274" s="71" t="s">
        <v>0</v>
      </c>
      <c r="DS274" s="71" t="s">
        <v>0</v>
      </c>
      <c r="DT274" s="143">
        <f>(2.71828^(-492.8857+59.0795*K274+7.224*L274))/(1+(2.71828^(-492.8857+59.0795*K274+7.224*L274)))</f>
        <v>1.4282340018282298E-42</v>
      </c>
      <c r="DU274" s="40">
        <f>COUNTIF($M274,"=13")+COUNTIF($N274,"=21")+COUNTIF($O274,"=14")+COUNTIF($P274,"=11")+COUNTIF($Q274,"=11")+COUNTIF($R274,"=14")+COUNTIF($S274,"=12")+COUNTIF($T274,"=12")+COUNTIF($U274,"=12")+COUNTIF($V274,"=13")+COUNTIF($W274,"=13")+COUNTIF($X274,"=16")</f>
        <v>9</v>
      </c>
      <c r="DV274" s="40">
        <f>COUNTIF($Y274,"=17")+COUNTIF($Z274,"=9")+COUNTIF($AA274,"=9")+COUNTIF($AB274,"=11")+COUNTIF($AC274,"=11")+COUNTIF($AD274,"=25")+COUNTIF($AE274,"=15")+COUNTIF($AF274,"=19")+COUNTIF($AG274,"=30")+COUNTIF($AH274,"=15")+COUNTIF($AI274,"=15")+COUNTIF($AJ274,"=16")+COUNTIF($AK274,"=17")</f>
        <v>10</v>
      </c>
      <c r="DW274" s="40">
        <f>COUNTIF($AL274,"=11")+COUNTIF($AM274,"=11")+COUNTIF($AN274,"=22")+COUNTIF($AO274,"=23")+COUNTIF($AP274,"=17")+COUNTIF($AQ274,"=14")+COUNTIF($AR274,"=19")+COUNTIF($AS274,"=17")+COUNTIF($AV274,"=12")+COUNTIF($AW274,"=12")</f>
        <v>7</v>
      </c>
      <c r="DX274" s="40">
        <f>COUNTIF($AX274,"=11")+COUNTIF($AY274,"=9")+COUNTIF($AZ274,"=15")+COUNTIF($BA274,"=16")+COUNTIF($BB274,"=8")+COUNTIF($BC274,"=10")+COUNTIF($BD274,"=10")+COUNTIF($BE274,"=8")+COUNTIF($BF274,"=10")+COUNTIF($BG274,"=10")</f>
        <v>8</v>
      </c>
      <c r="DY274" s="40">
        <f>COUNTIF($BH274,"=12")+COUNTIF($BI274,"=23")+COUNTIF($BJ274,"=23")+COUNTIF($BK274,"=15")+COUNTIF($BL274,"=10")+COUNTIF($BM274,"=12")+COUNTIF($BN274,"=12")+COUNTIF($BO274,"=16")+COUNTIF($BP274,"=8")+COUNTIF($BQ274,"=12")+COUNTIF($BR274,"=22")+COUNTIF($BS274,"=20")+COUNTIF($BT274,"=13")</f>
        <v>12</v>
      </c>
      <c r="DZ274" s="40">
        <f>COUNTIF($BU274,"=12")+COUNTIF($BV274,"=11")+COUNTIF($BW274,"=13")+COUNTIF($BX274,"=10")+COUNTIF($BY274,"=11")+COUNTIF($BZ274,"=12")+COUNTIF($CA274,"=12")</f>
        <v>5</v>
      </c>
      <c r="EA274" s="2" t="s">
        <v>0</v>
      </c>
      <c r="EB274" s="20" t="s">
        <v>569</v>
      </c>
    </row>
    <row r="275" spans="1:133" s="51" customFormat="1" x14ac:dyDescent="0.25">
      <c r="A275" s="20">
        <v>181069</v>
      </c>
      <c r="B275" s="2" t="s">
        <v>83</v>
      </c>
      <c r="C275" s="2" t="s">
        <v>166</v>
      </c>
      <c r="D275" s="112" t="s">
        <v>31</v>
      </c>
      <c r="E275" s="2" t="s">
        <v>111</v>
      </c>
      <c r="F275" s="20" t="s">
        <v>134</v>
      </c>
      <c r="G275" s="98">
        <v>43739</v>
      </c>
      <c r="H275" s="72" t="s">
        <v>0</v>
      </c>
      <c r="I275" s="2" t="s">
        <v>285</v>
      </c>
      <c r="J275" s="20" t="s">
        <v>284</v>
      </c>
      <c r="K275" s="123">
        <f>+COUNTIF($N275,"&lt;=21")+COUNTIF($AA275,"&lt;=9")+COUNTIF($AJ275,"&lt;=16")+COUNTIF($AN275,"&gt;=22")+COUNTIF($AP275,"&gt;=17")+COUNTIF($AQ275,"&lt;=14")+COUNTIF($AR275,"&gt;=19")+COUNTIF($BK275,"&lt;=15")+COUNTIF($BO275,"&gt;=16")+COUNTIF($BX275,"&lt;=10")</f>
        <v>5</v>
      </c>
      <c r="L275" s="124">
        <f>65-(+DU275+DV275+DW275+DX275+DY275+DZ275)</f>
        <v>14</v>
      </c>
      <c r="M275" s="54">
        <v>13</v>
      </c>
      <c r="N275" s="54">
        <v>25</v>
      </c>
      <c r="O275" s="54">
        <v>14</v>
      </c>
      <c r="P275" s="54">
        <v>12</v>
      </c>
      <c r="Q275" s="114">
        <v>11</v>
      </c>
      <c r="R275" s="114">
        <v>13</v>
      </c>
      <c r="S275" s="54">
        <v>12</v>
      </c>
      <c r="T275" s="54">
        <v>12</v>
      </c>
      <c r="U275" s="54">
        <v>12</v>
      </c>
      <c r="V275" s="54">
        <v>13</v>
      </c>
      <c r="W275" s="54">
        <v>14</v>
      </c>
      <c r="X275" s="54">
        <v>17</v>
      </c>
      <c r="Y275" s="54">
        <v>17</v>
      </c>
      <c r="Z275" s="114">
        <v>9</v>
      </c>
      <c r="AA275" s="114">
        <v>10</v>
      </c>
      <c r="AB275" s="54">
        <v>11</v>
      </c>
      <c r="AC275" s="54">
        <v>11</v>
      </c>
      <c r="AD275" s="54">
        <v>25</v>
      </c>
      <c r="AE275" s="54">
        <v>15</v>
      </c>
      <c r="AF275" s="54">
        <v>18</v>
      </c>
      <c r="AG275" s="54">
        <v>30</v>
      </c>
      <c r="AH275" s="114">
        <v>15</v>
      </c>
      <c r="AI275" s="114">
        <v>16</v>
      </c>
      <c r="AJ275" s="114">
        <v>16</v>
      </c>
      <c r="AK275" s="114">
        <v>17</v>
      </c>
      <c r="AL275" s="54">
        <v>11</v>
      </c>
      <c r="AM275" s="54">
        <v>11</v>
      </c>
      <c r="AN275" s="114">
        <v>23</v>
      </c>
      <c r="AO275" s="114">
        <v>23</v>
      </c>
      <c r="AP275" s="54">
        <v>17</v>
      </c>
      <c r="AQ275" s="54">
        <v>16</v>
      </c>
      <c r="AR275" s="54">
        <v>19</v>
      </c>
      <c r="AS275" s="54">
        <v>17</v>
      </c>
      <c r="AT275" s="114">
        <v>37</v>
      </c>
      <c r="AU275" s="114">
        <v>40</v>
      </c>
      <c r="AV275" s="54">
        <v>12</v>
      </c>
      <c r="AW275" s="54">
        <v>12</v>
      </c>
      <c r="AX275" s="54">
        <v>11</v>
      </c>
      <c r="AY275" s="54">
        <v>9</v>
      </c>
      <c r="AZ275" s="114">
        <v>15</v>
      </c>
      <c r="BA275" s="114">
        <v>16</v>
      </c>
      <c r="BB275" s="54">
        <v>8</v>
      </c>
      <c r="BC275" s="54">
        <v>10</v>
      </c>
      <c r="BD275" s="54">
        <v>10</v>
      </c>
      <c r="BE275" s="54">
        <v>8</v>
      </c>
      <c r="BF275" s="54">
        <v>10</v>
      </c>
      <c r="BG275" s="54">
        <v>10</v>
      </c>
      <c r="BH275" s="54">
        <v>12</v>
      </c>
      <c r="BI275" s="114">
        <v>21</v>
      </c>
      <c r="BJ275" s="114">
        <v>23</v>
      </c>
      <c r="BK275" s="54">
        <v>16</v>
      </c>
      <c r="BL275" s="54">
        <v>10</v>
      </c>
      <c r="BM275" s="54">
        <v>12</v>
      </c>
      <c r="BN275" s="54">
        <v>12</v>
      </c>
      <c r="BO275" s="54">
        <v>16</v>
      </c>
      <c r="BP275" s="54">
        <v>8</v>
      </c>
      <c r="BQ275" s="54">
        <v>12</v>
      </c>
      <c r="BR275" s="54">
        <v>26</v>
      </c>
      <c r="BS275" s="54">
        <v>20</v>
      </c>
      <c r="BT275" s="54">
        <v>13</v>
      </c>
      <c r="BU275" s="54">
        <v>12</v>
      </c>
      <c r="BV275" s="54">
        <v>11</v>
      </c>
      <c r="BW275" s="54">
        <v>13</v>
      </c>
      <c r="BX275" s="54">
        <v>11</v>
      </c>
      <c r="BY275" s="54">
        <v>11</v>
      </c>
      <c r="BZ275" s="54">
        <v>12</v>
      </c>
      <c r="CA275" s="54">
        <v>12</v>
      </c>
      <c r="CB275" s="62">
        <v>35</v>
      </c>
      <c r="CC275" s="62">
        <v>15</v>
      </c>
      <c r="CD275" s="62">
        <v>9</v>
      </c>
      <c r="CE275" s="62">
        <v>16</v>
      </c>
      <c r="CF275" s="62">
        <v>12</v>
      </c>
      <c r="CG275" s="62">
        <v>24</v>
      </c>
      <c r="CH275" s="62">
        <v>26</v>
      </c>
      <c r="CI275" s="62">
        <v>19</v>
      </c>
      <c r="CJ275" s="62">
        <v>12</v>
      </c>
      <c r="CK275" s="62">
        <v>11</v>
      </c>
      <c r="CL275" s="62">
        <v>12</v>
      </c>
      <c r="CM275" s="62">
        <v>12</v>
      </c>
      <c r="CN275" s="62">
        <v>11</v>
      </c>
      <c r="CO275" s="62">
        <v>9</v>
      </c>
      <c r="CP275" s="62">
        <v>13</v>
      </c>
      <c r="CQ275" s="62">
        <v>12</v>
      </c>
      <c r="CR275" s="62">
        <v>10</v>
      </c>
      <c r="CS275" s="62">
        <v>11</v>
      </c>
      <c r="CT275" s="62">
        <v>11</v>
      </c>
      <c r="CU275" s="62">
        <v>30</v>
      </c>
      <c r="CV275" s="62">
        <v>12</v>
      </c>
      <c r="CW275" s="62">
        <v>13</v>
      </c>
      <c r="CX275" s="62">
        <v>24</v>
      </c>
      <c r="CY275" s="62">
        <v>13</v>
      </c>
      <c r="CZ275" s="62">
        <v>10</v>
      </c>
      <c r="DA275" s="62">
        <v>10</v>
      </c>
      <c r="DB275" s="62">
        <v>21</v>
      </c>
      <c r="DC275" s="62">
        <v>15</v>
      </c>
      <c r="DD275" s="62">
        <v>19</v>
      </c>
      <c r="DE275" s="62">
        <v>13</v>
      </c>
      <c r="DF275" s="62">
        <v>24</v>
      </c>
      <c r="DG275" s="62">
        <v>17</v>
      </c>
      <c r="DH275" s="62">
        <v>13</v>
      </c>
      <c r="DI275" s="62">
        <v>15</v>
      </c>
      <c r="DJ275" s="62">
        <v>24</v>
      </c>
      <c r="DK275" s="62">
        <v>12</v>
      </c>
      <c r="DL275" s="62">
        <v>23</v>
      </c>
      <c r="DM275" s="62">
        <v>18</v>
      </c>
      <c r="DN275" s="62">
        <v>10</v>
      </c>
      <c r="DO275" s="62">
        <v>14</v>
      </c>
      <c r="DP275" s="62">
        <v>17</v>
      </c>
      <c r="DQ275" s="62">
        <v>9</v>
      </c>
      <c r="DR275" s="62">
        <v>12</v>
      </c>
      <c r="DS275" s="62">
        <v>11</v>
      </c>
      <c r="DT275" s="143">
        <f>(2.71828^(-492.8857+59.0795*K275+7.224*L275))/(1+(2.71828^(-492.8857+59.0795*K275+7.224*L275)))</f>
        <v>1.4282340018282298E-42</v>
      </c>
      <c r="DU275" s="40">
        <f>COUNTIF($M275,"=13")+COUNTIF($N275,"=21")+COUNTIF($O275,"=14")+COUNTIF($P275,"=11")+COUNTIF($Q275,"=11")+COUNTIF($R275,"=14")+COUNTIF($S275,"=12")+COUNTIF($T275,"=12")+COUNTIF($U275,"=12")+COUNTIF($V275,"=13")+COUNTIF($W275,"=13")+COUNTIF($X275,"=16")</f>
        <v>7</v>
      </c>
      <c r="DV275" s="40">
        <f>COUNTIF($Y275,"=17")+COUNTIF($Z275,"=9")+COUNTIF($AA275,"=9")+COUNTIF($AB275,"=11")+COUNTIF($AC275,"=11")+COUNTIF($AD275,"=25")+COUNTIF($AE275,"=15")+COUNTIF($AF275,"=19")+COUNTIF($AG275,"=30")+COUNTIF($AH275,"=15")+COUNTIF($AI275,"=15")+COUNTIF($AJ275,"=16")+COUNTIF($AK275,"=17")</f>
        <v>10</v>
      </c>
      <c r="DW275" s="40">
        <f>COUNTIF($AL275,"=11")+COUNTIF($AM275,"=11")+COUNTIF($AN275,"=22")+COUNTIF($AO275,"=23")+COUNTIF($AP275,"=17")+COUNTIF($AQ275,"=14")+COUNTIF($AR275,"=19")+COUNTIF($AS275,"=17")+COUNTIF($AV275,"=12")+COUNTIF($AW275,"=12")</f>
        <v>8</v>
      </c>
      <c r="DX275" s="40">
        <f>COUNTIF($AX275,"=11")+COUNTIF($AY275,"=9")+COUNTIF($AZ275,"=15")+COUNTIF($BA275,"=16")+COUNTIF($BB275,"=8")+COUNTIF($BC275,"=10")+COUNTIF($BD275,"=10")+COUNTIF($BE275,"=8")+COUNTIF($BF275,"=10")+COUNTIF($BG275,"=10")</f>
        <v>10</v>
      </c>
      <c r="DY275" s="40">
        <f>COUNTIF($BH275,"=12")+COUNTIF($BI275,"=23")+COUNTIF($BJ275,"=23")+COUNTIF($BK275,"=15")+COUNTIF($BL275,"=10")+COUNTIF($BM275,"=12")+COUNTIF($BN275,"=12")+COUNTIF($BO275,"=16")+COUNTIF($BP275,"=8")+COUNTIF($BQ275,"=12")+COUNTIF($BR275,"=22")+COUNTIF($BS275,"=20")+COUNTIF($BT275,"=13")</f>
        <v>10</v>
      </c>
      <c r="DZ275" s="40">
        <f>COUNTIF($BU275,"=12")+COUNTIF($BV275,"=11")+COUNTIF($BW275,"=13")+COUNTIF($BX275,"=10")+COUNTIF($BY275,"=11")+COUNTIF($BZ275,"=12")+COUNTIF($CA275,"=12")</f>
        <v>6</v>
      </c>
      <c r="EA275" s="2" t="s">
        <v>0</v>
      </c>
      <c r="EB275" s="20" t="s">
        <v>574</v>
      </c>
      <c r="EC275" s="33"/>
    </row>
    <row r="276" spans="1:133" s="51" customFormat="1" x14ac:dyDescent="0.25">
      <c r="A276" s="72">
        <v>197688</v>
      </c>
      <c r="B276" s="18" t="s">
        <v>75</v>
      </c>
      <c r="C276" s="72" t="s">
        <v>166</v>
      </c>
      <c r="D276" s="112" t="s">
        <v>31</v>
      </c>
      <c r="E276" s="9" t="s">
        <v>111</v>
      </c>
      <c r="F276" s="72" t="s">
        <v>75</v>
      </c>
      <c r="G276" s="98">
        <v>43739</v>
      </c>
      <c r="H276" s="72" t="s">
        <v>0</v>
      </c>
      <c r="I276" s="20" t="s">
        <v>286</v>
      </c>
      <c r="J276" s="20" t="s">
        <v>284</v>
      </c>
      <c r="K276" s="123">
        <f>+COUNTIF($N276,"&lt;=21")+COUNTIF($AA276,"&lt;=9")+COUNTIF($AJ276,"&lt;=16")+COUNTIF($AN276,"&gt;=22")+COUNTIF($AP276,"&gt;=17")+COUNTIF($AQ276,"&lt;=14")+COUNTIF($AR276,"&gt;=19")+COUNTIF($BK276,"&lt;=15")+COUNTIF($BO276,"&gt;=16")+COUNTIF($BX276,"&lt;=10")</f>
        <v>5</v>
      </c>
      <c r="L276" s="124">
        <f>65-(+DU276+DV276+DW276+DX276+DY276+DZ276)</f>
        <v>14</v>
      </c>
      <c r="M276" s="113">
        <v>13</v>
      </c>
      <c r="N276" s="113">
        <v>24</v>
      </c>
      <c r="O276" s="113">
        <v>14</v>
      </c>
      <c r="P276" s="113">
        <v>11</v>
      </c>
      <c r="Q276" s="114">
        <v>11</v>
      </c>
      <c r="R276" s="114">
        <v>14</v>
      </c>
      <c r="S276" s="113">
        <v>12</v>
      </c>
      <c r="T276" s="113">
        <v>12</v>
      </c>
      <c r="U276" s="113">
        <v>11</v>
      </c>
      <c r="V276" s="113">
        <v>13</v>
      </c>
      <c r="W276" s="113">
        <v>13</v>
      </c>
      <c r="X276" s="113">
        <v>16</v>
      </c>
      <c r="Y276" s="113">
        <v>17</v>
      </c>
      <c r="Z276" s="114">
        <v>9</v>
      </c>
      <c r="AA276" s="114">
        <v>10</v>
      </c>
      <c r="AB276" s="113">
        <v>11</v>
      </c>
      <c r="AC276" s="113">
        <v>12</v>
      </c>
      <c r="AD276" s="113">
        <v>25</v>
      </c>
      <c r="AE276" s="113">
        <v>14</v>
      </c>
      <c r="AF276" s="113">
        <v>19</v>
      </c>
      <c r="AG276" s="113">
        <v>29</v>
      </c>
      <c r="AH276" s="114">
        <v>14</v>
      </c>
      <c r="AI276" s="114">
        <v>15</v>
      </c>
      <c r="AJ276" s="114">
        <v>16</v>
      </c>
      <c r="AK276" s="114">
        <v>17</v>
      </c>
      <c r="AL276" s="113">
        <v>11</v>
      </c>
      <c r="AM276" s="113">
        <v>11</v>
      </c>
      <c r="AN276" s="114">
        <v>19</v>
      </c>
      <c r="AO276" s="114">
        <v>23</v>
      </c>
      <c r="AP276" s="113">
        <v>17</v>
      </c>
      <c r="AQ276" s="113">
        <v>15</v>
      </c>
      <c r="AR276" s="113">
        <v>19</v>
      </c>
      <c r="AS276" s="113">
        <v>17</v>
      </c>
      <c r="AT276" s="114">
        <v>37</v>
      </c>
      <c r="AU276" s="114">
        <v>39</v>
      </c>
      <c r="AV276" s="113">
        <v>13</v>
      </c>
      <c r="AW276" s="113">
        <v>12</v>
      </c>
      <c r="AX276" s="113">
        <v>11</v>
      </c>
      <c r="AY276" s="113">
        <v>9</v>
      </c>
      <c r="AZ276" s="114">
        <v>16</v>
      </c>
      <c r="BA276" s="114">
        <v>16</v>
      </c>
      <c r="BB276" s="113">
        <v>8</v>
      </c>
      <c r="BC276" s="113">
        <v>10</v>
      </c>
      <c r="BD276" s="113">
        <v>10</v>
      </c>
      <c r="BE276" s="113">
        <v>8</v>
      </c>
      <c r="BF276" s="113">
        <v>10</v>
      </c>
      <c r="BG276" s="113">
        <v>10</v>
      </c>
      <c r="BH276" s="113">
        <v>12</v>
      </c>
      <c r="BI276" s="114">
        <v>23</v>
      </c>
      <c r="BJ276" s="114">
        <v>23</v>
      </c>
      <c r="BK276" s="113">
        <v>17</v>
      </c>
      <c r="BL276" s="113">
        <v>10</v>
      </c>
      <c r="BM276" s="113">
        <v>12</v>
      </c>
      <c r="BN276" s="113">
        <v>12</v>
      </c>
      <c r="BO276" s="113">
        <v>16</v>
      </c>
      <c r="BP276" s="113">
        <v>8</v>
      </c>
      <c r="BQ276" s="113">
        <v>13</v>
      </c>
      <c r="BR276" s="113">
        <v>22</v>
      </c>
      <c r="BS276" s="113">
        <v>20</v>
      </c>
      <c r="BT276" s="113">
        <v>13</v>
      </c>
      <c r="BU276" s="113">
        <v>12</v>
      </c>
      <c r="BV276" s="113">
        <v>11</v>
      </c>
      <c r="BW276" s="113">
        <v>14</v>
      </c>
      <c r="BX276" s="113">
        <v>10</v>
      </c>
      <c r="BY276" s="113">
        <v>11</v>
      </c>
      <c r="BZ276" s="113">
        <v>12</v>
      </c>
      <c r="CA276" s="113">
        <v>12</v>
      </c>
      <c r="CB276" s="71" t="s">
        <v>0</v>
      </c>
      <c r="CC276" s="71" t="s">
        <v>0</v>
      </c>
      <c r="CD276" s="71" t="s">
        <v>0</v>
      </c>
      <c r="CE276" s="71" t="s">
        <v>0</v>
      </c>
      <c r="CF276" s="71" t="s">
        <v>0</v>
      </c>
      <c r="CG276" s="71" t="s">
        <v>0</v>
      </c>
      <c r="CH276" s="71" t="s">
        <v>0</v>
      </c>
      <c r="CI276" s="71" t="s">
        <v>0</v>
      </c>
      <c r="CJ276" s="71" t="s">
        <v>0</v>
      </c>
      <c r="CK276" s="71" t="s">
        <v>0</v>
      </c>
      <c r="CL276" s="71" t="s">
        <v>0</v>
      </c>
      <c r="CM276" s="71" t="s">
        <v>0</v>
      </c>
      <c r="CN276" s="71" t="s">
        <v>0</v>
      </c>
      <c r="CO276" s="71" t="s">
        <v>0</v>
      </c>
      <c r="CP276" s="71" t="s">
        <v>0</v>
      </c>
      <c r="CQ276" s="71" t="s">
        <v>0</v>
      </c>
      <c r="CR276" s="71" t="s">
        <v>0</v>
      </c>
      <c r="CS276" s="71" t="s">
        <v>0</v>
      </c>
      <c r="CT276" s="71" t="s">
        <v>0</v>
      </c>
      <c r="CU276" s="71" t="s">
        <v>0</v>
      </c>
      <c r="CV276" s="71" t="s">
        <v>0</v>
      </c>
      <c r="CW276" s="71" t="s">
        <v>0</v>
      </c>
      <c r="CX276" s="71" t="s">
        <v>0</v>
      </c>
      <c r="CY276" s="71" t="s">
        <v>0</v>
      </c>
      <c r="CZ276" s="71" t="s">
        <v>0</v>
      </c>
      <c r="DA276" s="71" t="s">
        <v>0</v>
      </c>
      <c r="DB276" s="71" t="s">
        <v>0</v>
      </c>
      <c r="DC276" s="71" t="s">
        <v>0</v>
      </c>
      <c r="DD276" s="71" t="s">
        <v>0</v>
      </c>
      <c r="DE276" s="71" t="s">
        <v>0</v>
      </c>
      <c r="DF276" s="71" t="s">
        <v>0</v>
      </c>
      <c r="DG276" s="71" t="s">
        <v>0</v>
      </c>
      <c r="DH276" s="71" t="s">
        <v>0</v>
      </c>
      <c r="DI276" s="71" t="s">
        <v>0</v>
      </c>
      <c r="DJ276" s="71" t="s">
        <v>0</v>
      </c>
      <c r="DK276" s="71" t="s">
        <v>0</v>
      </c>
      <c r="DL276" s="71" t="s">
        <v>0</v>
      </c>
      <c r="DM276" s="71" t="s">
        <v>0</v>
      </c>
      <c r="DN276" s="71" t="s">
        <v>0</v>
      </c>
      <c r="DO276" s="71" t="s">
        <v>0</v>
      </c>
      <c r="DP276" s="71" t="s">
        <v>0</v>
      </c>
      <c r="DQ276" s="71" t="s">
        <v>0</v>
      </c>
      <c r="DR276" s="71" t="s">
        <v>0</v>
      </c>
      <c r="DS276" s="71" t="s">
        <v>0</v>
      </c>
      <c r="DT276" s="143">
        <f>(2.71828^(-492.8857+59.0795*K276+7.224*L276))/(1+(2.71828^(-492.8857+59.0795*K276+7.224*L276)))</f>
        <v>1.4282340018282298E-42</v>
      </c>
      <c r="DU276" s="40">
        <f>COUNTIF($M276,"=13")+COUNTIF($N276,"=21")+COUNTIF($O276,"=14")+COUNTIF($P276,"=11")+COUNTIF($Q276,"=11")+COUNTIF($R276,"=14")+COUNTIF($S276,"=12")+COUNTIF($T276,"=12")+COUNTIF($U276,"=12")+COUNTIF($V276,"=13")+COUNTIF($W276,"=13")+COUNTIF($X276,"=16")</f>
        <v>10</v>
      </c>
      <c r="DV276" s="40">
        <f>COUNTIF($Y276,"=17")+COUNTIF($Z276,"=9")+COUNTIF($AA276,"=9")+COUNTIF($AB276,"=11")+COUNTIF($AC276,"=11")+COUNTIF($AD276,"=25")+COUNTIF($AE276,"=15")+COUNTIF($AF276,"=19")+COUNTIF($AG276,"=30")+COUNTIF($AH276,"=15")+COUNTIF($AI276,"=15")+COUNTIF($AJ276,"=16")+COUNTIF($AK276,"=17")</f>
        <v>8</v>
      </c>
      <c r="DW276" s="40">
        <f>COUNTIF($AL276,"=11")+COUNTIF($AM276,"=11")+COUNTIF($AN276,"=22")+COUNTIF($AO276,"=23")+COUNTIF($AP276,"=17")+COUNTIF($AQ276,"=14")+COUNTIF($AR276,"=19")+COUNTIF($AS276,"=17")+COUNTIF($AV276,"=12")+COUNTIF($AW276,"=12")</f>
        <v>7</v>
      </c>
      <c r="DX276" s="40">
        <f>COUNTIF($AX276,"=11")+COUNTIF($AY276,"=9")+COUNTIF($AZ276,"=15")+COUNTIF($BA276,"=16")+COUNTIF($BB276,"=8")+COUNTIF($BC276,"=10")+COUNTIF($BD276,"=10")+COUNTIF($BE276,"=8")+COUNTIF($BF276,"=10")+COUNTIF($BG276,"=10")</f>
        <v>9</v>
      </c>
      <c r="DY276" s="40">
        <f>COUNTIF($BH276,"=12")+COUNTIF($BI276,"=23")+COUNTIF($BJ276,"=23")+COUNTIF($BK276,"=15")+COUNTIF($BL276,"=10")+COUNTIF($BM276,"=12")+COUNTIF($BN276,"=12")+COUNTIF($BO276,"=16")+COUNTIF($BP276,"=8")+COUNTIF($BQ276,"=12")+COUNTIF($BR276,"=22")+COUNTIF($BS276,"=20")+COUNTIF($BT276,"=13")</f>
        <v>11</v>
      </c>
      <c r="DZ276" s="40">
        <f>COUNTIF($BU276,"=12")+COUNTIF($BV276,"=11")+COUNTIF($BW276,"=13")+COUNTIF($BX276,"=10")+COUNTIF($BY276,"=11")+COUNTIF($BZ276,"=12")+COUNTIF($CA276,"=12")</f>
        <v>6</v>
      </c>
      <c r="EA276" s="72" t="s">
        <v>75</v>
      </c>
      <c r="EB276" s="72" t="s">
        <v>575</v>
      </c>
      <c r="EC276" s="33"/>
    </row>
    <row r="277" spans="1:133" s="51" customFormat="1" x14ac:dyDescent="0.25">
      <c r="A277" s="20">
        <v>219076</v>
      </c>
      <c r="B277" s="52" t="s">
        <v>241</v>
      </c>
      <c r="C277" s="2" t="s">
        <v>166</v>
      </c>
      <c r="D277" s="112" t="s">
        <v>31</v>
      </c>
      <c r="E277" s="2" t="s">
        <v>111</v>
      </c>
      <c r="F277" s="20" t="s">
        <v>242</v>
      </c>
      <c r="G277" s="98">
        <v>43739</v>
      </c>
      <c r="H277" s="72" t="s">
        <v>0</v>
      </c>
      <c r="I277" s="20" t="s">
        <v>286</v>
      </c>
      <c r="J277" s="20" t="s">
        <v>284</v>
      </c>
      <c r="K277" s="123">
        <f>+COUNTIF($N277,"&lt;=21")+COUNTIF($AA277,"&lt;=9")+COUNTIF($AJ277,"&lt;=16")+COUNTIF($AN277,"&gt;=22")+COUNTIF($AP277,"&gt;=17")+COUNTIF($AQ277,"&lt;=14")+COUNTIF($AR277,"&gt;=19")+COUNTIF($BK277,"&lt;=15")+COUNTIF($BO277,"&gt;=16")+COUNTIF($BX277,"&lt;=10")</f>
        <v>5</v>
      </c>
      <c r="L277" s="124">
        <f>65-(+DU277+DV277+DW277+DX277+DY277+DZ277)</f>
        <v>14</v>
      </c>
      <c r="M277" s="54">
        <v>13</v>
      </c>
      <c r="N277" s="54">
        <v>25</v>
      </c>
      <c r="O277" s="54">
        <v>14</v>
      </c>
      <c r="P277" s="54">
        <v>11</v>
      </c>
      <c r="Q277" s="114">
        <v>11</v>
      </c>
      <c r="R277" s="114">
        <v>13</v>
      </c>
      <c r="S277" s="54">
        <v>12</v>
      </c>
      <c r="T277" s="54">
        <v>12</v>
      </c>
      <c r="U277" s="54">
        <v>12</v>
      </c>
      <c r="V277" s="54">
        <v>14</v>
      </c>
      <c r="W277" s="54">
        <v>14</v>
      </c>
      <c r="X277" s="54">
        <v>16</v>
      </c>
      <c r="Y277" s="54">
        <v>16</v>
      </c>
      <c r="Z277" s="114">
        <v>9</v>
      </c>
      <c r="AA277" s="114">
        <v>10</v>
      </c>
      <c r="AB277" s="54">
        <v>11</v>
      </c>
      <c r="AC277" s="54">
        <v>11</v>
      </c>
      <c r="AD277" s="54">
        <v>25</v>
      </c>
      <c r="AE277" s="54">
        <v>15</v>
      </c>
      <c r="AF277" s="54">
        <v>18</v>
      </c>
      <c r="AG277" s="54">
        <v>30</v>
      </c>
      <c r="AH277" s="114">
        <v>15</v>
      </c>
      <c r="AI277" s="114">
        <v>16</v>
      </c>
      <c r="AJ277" s="114">
        <v>16</v>
      </c>
      <c r="AK277" s="114">
        <v>16</v>
      </c>
      <c r="AL277" s="54">
        <v>11</v>
      </c>
      <c r="AM277" s="54">
        <v>11</v>
      </c>
      <c r="AN277" s="114">
        <v>19</v>
      </c>
      <c r="AO277" s="114">
        <v>23</v>
      </c>
      <c r="AP277" s="54">
        <v>17</v>
      </c>
      <c r="AQ277" s="54">
        <v>16</v>
      </c>
      <c r="AR277" s="54">
        <v>19</v>
      </c>
      <c r="AS277" s="54">
        <v>17</v>
      </c>
      <c r="AT277" s="114">
        <v>37</v>
      </c>
      <c r="AU277" s="114">
        <v>38</v>
      </c>
      <c r="AV277" s="54">
        <v>12</v>
      </c>
      <c r="AW277" s="54">
        <v>12</v>
      </c>
      <c r="AX277" s="54">
        <v>11</v>
      </c>
      <c r="AY277" s="54">
        <v>9</v>
      </c>
      <c r="AZ277" s="114">
        <v>15</v>
      </c>
      <c r="BA277" s="114">
        <v>16</v>
      </c>
      <c r="BB277" s="54">
        <v>8</v>
      </c>
      <c r="BC277" s="54">
        <v>10</v>
      </c>
      <c r="BD277" s="54">
        <v>10</v>
      </c>
      <c r="BE277" s="54">
        <v>8</v>
      </c>
      <c r="BF277" s="54">
        <v>10</v>
      </c>
      <c r="BG277" s="54">
        <v>10</v>
      </c>
      <c r="BH277" s="54">
        <v>12</v>
      </c>
      <c r="BI277" s="114">
        <v>21</v>
      </c>
      <c r="BJ277" s="114">
        <v>23</v>
      </c>
      <c r="BK277" s="54">
        <v>15</v>
      </c>
      <c r="BL277" s="54">
        <v>10</v>
      </c>
      <c r="BM277" s="54">
        <v>12</v>
      </c>
      <c r="BN277" s="54">
        <v>12</v>
      </c>
      <c r="BO277" s="54">
        <v>16</v>
      </c>
      <c r="BP277" s="54">
        <v>8</v>
      </c>
      <c r="BQ277" s="54">
        <v>12</v>
      </c>
      <c r="BR277" s="54">
        <v>25</v>
      </c>
      <c r="BS277" s="54">
        <v>20</v>
      </c>
      <c r="BT277" s="54">
        <v>13</v>
      </c>
      <c r="BU277" s="54">
        <v>12</v>
      </c>
      <c r="BV277" s="54">
        <v>11</v>
      </c>
      <c r="BW277" s="54">
        <v>13</v>
      </c>
      <c r="BX277" s="54">
        <v>11</v>
      </c>
      <c r="BY277" s="54">
        <v>11</v>
      </c>
      <c r="BZ277" s="54">
        <v>12</v>
      </c>
      <c r="CA277" s="54">
        <v>12</v>
      </c>
      <c r="CB277" s="71" t="s">
        <v>0</v>
      </c>
      <c r="CC277" s="71" t="s">
        <v>0</v>
      </c>
      <c r="CD277" s="71" t="s">
        <v>0</v>
      </c>
      <c r="CE277" s="71" t="s">
        <v>0</v>
      </c>
      <c r="CF277" s="71" t="s">
        <v>0</v>
      </c>
      <c r="CG277" s="71" t="s">
        <v>0</v>
      </c>
      <c r="CH277" s="71" t="s">
        <v>0</v>
      </c>
      <c r="CI277" s="71" t="s">
        <v>0</v>
      </c>
      <c r="CJ277" s="71" t="s">
        <v>0</v>
      </c>
      <c r="CK277" s="71" t="s">
        <v>0</v>
      </c>
      <c r="CL277" s="71" t="s">
        <v>0</v>
      </c>
      <c r="CM277" s="71" t="s">
        <v>0</v>
      </c>
      <c r="CN277" s="71" t="s">
        <v>0</v>
      </c>
      <c r="CO277" s="71" t="s">
        <v>0</v>
      </c>
      <c r="CP277" s="71" t="s">
        <v>0</v>
      </c>
      <c r="CQ277" s="71" t="s">
        <v>0</v>
      </c>
      <c r="CR277" s="71" t="s">
        <v>0</v>
      </c>
      <c r="CS277" s="71" t="s">
        <v>0</v>
      </c>
      <c r="CT277" s="71" t="s">
        <v>0</v>
      </c>
      <c r="CU277" s="71" t="s">
        <v>0</v>
      </c>
      <c r="CV277" s="71" t="s">
        <v>0</v>
      </c>
      <c r="CW277" s="71" t="s">
        <v>0</v>
      </c>
      <c r="CX277" s="71" t="s">
        <v>0</v>
      </c>
      <c r="CY277" s="71" t="s">
        <v>0</v>
      </c>
      <c r="CZ277" s="71" t="s">
        <v>0</v>
      </c>
      <c r="DA277" s="71" t="s">
        <v>0</v>
      </c>
      <c r="DB277" s="71" t="s">
        <v>0</v>
      </c>
      <c r="DC277" s="71" t="s">
        <v>0</v>
      </c>
      <c r="DD277" s="71" t="s">
        <v>0</v>
      </c>
      <c r="DE277" s="71" t="s">
        <v>0</v>
      </c>
      <c r="DF277" s="71" t="s">
        <v>0</v>
      </c>
      <c r="DG277" s="71" t="s">
        <v>0</v>
      </c>
      <c r="DH277" s="71" t="s">
        <v>0</v>
      </c>
      <c r="DI277" s="71" t="s">
        <v>0</v>
      </c>
      <c r="DJ277" s="71" t="s">
        <v>0</v>
      </c>
      <c r="DK277" s="71" t="s">
        <v>0</v>
      </c>
      <c r="DL277" s="71" t="s">
        <v>0</v>
      </c>
      <c r="DM277" s="71" t="s">
        <v>0</v>
      </c>
      <c r="DN277" s="71" t="s">
        <v>0</v>
      </c>
      <c r="DO277" s="71" t="s">
        <v>0</v>
      </c>
      <c r="DP277" s="71" t="s">
        <v>0</v>
      </c>
      <c r="DQ277" s="71" t="s">
        <v>0</v>
      </c>
      <c r="DR277" s="71" t="s">
        <v>0</v>
      </c>
      <c r="DS277" s="71" t="s">
        <v>0</v>
      </c>
      <c r="DT277" s="143">
        <f>(2.71828^(-492.8857+59.0795*K277+7.224*L277))/(1+(2.71828^(-492.8857+59.0795*K277+7.224*L277)))</f>
        <v>1.4282340018282298E-42</v>
      </c>
      <c r="DU277" s="40">
        <f>COUNTIF($M277,"=13")+COUNTIF($N277,"=21")+COUNTIF($O277,"=14")+COUNTIF($P277,"=11")+COUNTIF($Q277,"=11")+COUNTIF($R277,"=14")+COUNTIF($S277,"=12")+COUNTIF($T277,"=12")+COUNTIF($U277,"=12")+COUNTIF($V277,"=13")+COUNTIF($W277,"=13")+COUNTIF($X277,"=16")</f>
        <v>8</v>
      </c>
      <c r="DV277" s="40">
        <f>COUNTIF($Y277,"=17")+COUNTIF($Z277,"=9")+COUNTIF($AA277,"=9")+COUNTIF($AB277,"=11")+COUNTIF($AC277,"=11")+COUNTIF($AD277,"=25")+COUNTIF($AE277,"=15")+COUNTIF($AF277,"=19")+COUNTIF($AG277,"=30")+COUNTIF($AH277,"=15")+COUNTIF($AI277,"=15")+COUNTIF($AJ277,"=16")+COUNTIF($AK277,"=17")</f>
        <v>8</v>
      </c>
      <c r="DW277" s="40">
        <f>COUNTIF($AL277,"=11")+COUNTIF($AM277,"=11")+COUNTIF($AN277,"=22")+COUNTIF($AO277,"=23")+COUNTIF($AP277,"=17")+COUNTIF($AQ277,"=14")+COUNTIF($AR277,"=19")+COUNTIF($AS277,"=17")+COUNTIF($AV277,"=12")+COUNTIF($AW277,"=12")</f>
        <v>8</v>
      </c>
      <c r="DX277" s="40">
        <f>COUNTIF($AX277,"=11")+COUNTIF($AY277,"=9")+COUNTIF($AZ277,"=15")+COUNTIF($BA277,"=16")+COUNTIF($BB277,"=8")+COUNTIF($BC277,"=10")+COUNTIF($BD277,"=10")+COUNTIF($BE277,"=8")+COUNTIF($BF277,"=10")+COUNTIF($BG277,"=10")</f>
        <v>10</v>
      </c>
      <c r="DY277" s="40">
        <f>COUNTIF($BH277,"=12")+COUNTIF($BI277,"=23")+COUNTIF($BJ277,"=23")+COUNTIF($BK277,"=15")+COUNTIF($BL277,"=10")+COUNTIF($BM277,"=12")+COUNTIF($BN277,"=12")+COUNTIF($BO277,"=16")+COUNTIF($BP277,"=8")+COUNTIF($BQ277,"=12")+COUNTIF($BR277,"=22")+COUNTIF($BS277,"=20")+COUNTIF($BT277,"=13")</f>
        <v>11</v>
      </c>
      <c r="DZ277" s="40">
        <f>COUNTIF($BU277,"=12")+COUNTIF($BV277,"=11")+COUNTIF($BW277,"=13")+COUNTIF($BX277,"=10")+COUNTIF($BY277,"=11")+COUNTIF($BZ277,"=12")+COUNTIF($CA277,"=12")</f>
        <v>6</v>
      </c>
      <c r="EA277" s="2" t="s">
        <v>241</v>
      </c>
      <c r="EB277" s="20" t="s">
        <v>0</v>
      </c>
    </row>
    <row r="278" spans="1:133" s="51" customFormat="1" x14ac:dyDescent="0.25">
      <c r="A278" s="72">
        <v>220042</v>
      </c>
      <c r="B278" s="52" t="s">
        <v>19</v>
      </c>
      <c r="C278" s="72" t="s">
        <v>166</v>
      </c>
      <c r="D278" s="112" t="s">
        <v>31</v>
      </c>
      <c r="E278" s="72" t="s">
        <v>12</v>
      </c>
      <c r="F278" s="72" t="s">
        <v>43</v>
      </c>
      <c r="G278" s="98">
        <v>43739</v>
      </c>
      <c r="H278" s="72" t="s">
        <v>0</v>
      </c>
      <c r="I278" s="20" t="s">
        <v>286</v>
      </c>
      <c r="J278" s="20" t="s">
        <v>284</v>
      </c>
      <c r="K278" s="123">
        <f>+COUNTIF($N278,"&lt;=21")+COUNTIF($AA278,"&lt;=9")+COUNTIF($AJ278,"&lt;=16")+COUNTIF($AN278,"&gt;=22")+COUNTIF($AP278,"&gt;=17")+COUNTIF($AQ278,"&lt;=14")+COUNTIF($AR278,"&gt;=19")+COUNTIF($BK278,"&lt;=15")+COUNTIF($BO278,"&gt;=16")+COUNTIF($BX278,"&lt;=10")</f>
        <v>5</v>
      </c>
      <c r="L278" s="124">
        <f>65-(+DU278+DV278+DW278+DX278+DY278+DZ278)</f>
        <v>14</v>
      </c>
      <c r="M278" s="113">
        <v>13</v>
      </c>
      <c r="N278" s="113">
        <v>24</v>
      </c>
      <c r="O278" s="113">
        <v>14</v>
      </c>
      <c r="P278" s="113">
        <v>11</v>
      </c>
      <c r="Q278" s="114">
        <v>11</v>
      </c>
      <c r="R278" s="114">
        <v>13</v>
      </c>
      <c r="S278" s="113">
        <v>12</v>
      </c>
      <c r="T278" s="113">
        <v>12</v>
      </c>
      <c r="U278" s="113">
        <v>11</v>
      </c>
      <c r="V278" s="113">
        <v>13</v>
      </c>
      <c r="W278" s="113">
        <v>14</v>
      </c>
      <c r="X278" s="113">
        <v>16</v>
      </c>
      <c r="Y278" s="113">
        <v>17</v>
      </c>
      <c r="Z278" s="114">
        <v>9</v>
      </c>
      <c r="AA278" s="114">
        <v>10</v>
      </c>
      <c r="AB278" s="113">
        <v>10</v>
      </c>
      <c r="AC278" s="113">
        <v>11</v>
      </c>
      <c r="AD278" s="113">
        <v>25</v>
      </c>
      <c r="AE278" s="113">
        <v>15</v>
      </c>
      <c r="AF278" s="113">
        <v>18</v>
      </c>
      <c r="AG278" s="113">
        <v>30</v>
      </c>
      <c r="AH278" s="114">
        <v>15</v>
      </c>
      <c r="AI278" s="114">
        <v>16</v>
      </c>
      <c r="AJ278" s="114">
        <v>16</v>
      </c>
      <c r="AK278" s="114">
        <v>16</v>
      </c>
      <c r="AL278" s="113">
        <v>11</v>
      </c>
      <c r="AM278" s="113">
        <v>11</v>
      </c>
      <c r="AN278" s="114">
        <v>19</v>
      </c>
      <c r="AO278" s="114">
        <v>23</v>
      </c>
      <c r="AP278" s="113">
        <v>17</v>
      </c>
      <c r="AQ278" s="113">
        <v>16</v>
      </c>
      <c r="AR278" s="113">
        <v>19</v>
      </c>
      <c r="AS278" s="113">
        <v>17</v>
      </c>
      <c r="AT278" s="114">
        <v>37</v>
      </c>
      <c r="AU278" s="114">
        <v>39</v>
      </c>
      <c r="AV278" s="113">
        <v>12</v>
      </c>
      <c r="AW278" s="113">
        <v>12</v>
      </c>
      <c r="AX278" s="113">
        <v>11</v>
      </c>
      <c r="AY278" s="113">
        <v>9</v>
      </c>
      <c r="AZ278" s="114">
        <v>15</v>
      </c>
      <c r="BA278" s="114">
        <v>16</v>
      </c>
      <c r="BB278" s="113">
        <v>8</v>
      </c>
      <c r="BC278" s="113">
        <v>10</v>
      </c>
      <c r="BD278" s="113">
        <v>10</v>
      </c>
      <c r="BE278" s="113">
        <v>8</v>
      </c>
      <c r="BF278" s="113">
        <v>10</v>
      </c>
      <c r="BG278" s="113">
        <v>10</v>
      </c>
      <c r="BH278" s="113">
        <v>12</v>
      </c>
      <c r="BI278" s="114">
        <v>21</v>
      </c>
      <c r="BJ278" s="114">
        <v>23</v>
      </c>
      <c r="BK278" s="113">
        <v>15</v>
      </c>
      <c r="BL278" s="113">
        <v>10</v>
      </c>
      <c r="BM278" s="113">
        <v>12</v>
      </c>
      <c r="BN278" s="113">
        <v>12</v>
      </c>
      <c r="BO278" s="113">
        <v>16</v>
      </c>
      <c r="BP278" s="113">
        <v>8</v>
      </c>
      <c r="BQ278" s="113">
        <v>12</v>
      </c>
      <c r="BR278" s="113">
        <v>25</v>
      </c>
      <c r="BS278" s="113">
        <v>20</v>
      </c>
      <c r="BT278" s="113">
        <v>13</v>
      </c>
      <c r="BU278" s="113">
        <v>12</v>
      </c>
      <c r="BV278" s="113">
        <v>11</v>
      </c>
      <c r="BW278" s="113">
        <v>13</v>
      </c>
      <c r="BX278" s="113">
        <v>11</v>
      </c>
      <c r="BY278" s="113">
        <v>11</v>
      </c>
      <c r="BZ278" s="113">
        <v>12</v>
      </c>
      <c r="CA278" s="113">
        <v>12</v>
      </c>
      <c r="CB278" s="71" t="s">
        <v>0</v>
      </c>
      <c r="CC278" s="71" t="s">
        <v>0</v>
      </c>
      <c r="CD278" s="71" t="s">
        <v>0</v>
      </c>
      <c r="CE278" s="71" t="s">
        <v>0</v>
      </c>
      <c r="CF278" s="71" t="s">
        <v>0</v>
      </c>
      <c r="CG278" s="71" t="s">
        <v>0</v>
      </c>
      <c r="CH278" s="71" t="s">
        <v>0</v>
      </c>
      <c r="CI278" s="71" t="s">
        <v>0</v>
      </c>
      <c r="CJ278" s="71" t="s">
        <v>0</v>
      </c>
      <c r="CK278" s="71" t="s">
        <v>0</v>
      </c>
      <c r="CL278" s="71" t="s">
        <v>0</v>
      </c>
      <c r="CM278" s="71" t="s">
        <v>0</v>
      </c>
      <c r="CN278" s="71" t="s">
        <v>0</v>
      </c>
      <c r="CO278" s="71" t="s">
        <v>0</v>
      </c>
      <c r="CP278" s="71" t="s">
        <v>0</v>
      </c>
      <c r="CQ278" s="71" t="s">
        <v>0</v>
      </c>
      <c r="CR278" s="71" t="s">
        <v>0</v>
      </c>
      <c r="CS278" s="71" t="s">
        <v>0</v>
      </c>
      <c r="CT278" s="71" t="s">
        <v>0</v>
      </c>
      <c r="CU278" s="71" t="s">
        <v>0</v>
      </c>
      <c r="CV278" s="71" t="s">
        <v>0</v>
      </c>
      <c r="CW278" s="71" t="s">
        <v>0</v>
      </c>
      <c r="CX278" s="71" t="s">
        <v>0</v>
      </c>
      <c r="CY278" s="71" t="s">
        <v>0</v>
      </c>
      <c r="CZ278" s="71" t="s">
        <v>0</v>
      </c>
      <c r="DA278" s="71" t="s">
        <v>0</v>
      </c>
      <c r="DB278" s="71" t="s">
        <v>0</v>
      </c>
      <c r="DC278" s="71" t="s">
        <v>0</v>
      </c>
      <c r="DD278" s="71" t="s">
        <v>0</v>
      </c>
      <c r="DE278" s="71" t="s">
        <v>0</v>
      </c>
      <c r="DF278" s="71" t="s">
        <v>0</v>
      </c>
      <c r="DG278" s="71" t="s">
        <v>0</v>
      </c>
      <c r="DH278" s="71" t="s">
        <v>0</v>
      </c>
      <c r="DI278" s="71" t="s">
        <v>0</v>
      </c>
      <c r="DJ278" s="71" t="s">
        <v>0</v>
      </c>
      <c r="DK278" s="71" t="s">
        <v>0</v>
      </c>
      <c r="DL278" s="71" t="s">
        <v>0</v>
      </c>
      <c r="DM278" s="71" t="s">
        <v>0</v>
      </c>
      <c r="DN278" s="71" t="s">
        <v>0</v>
      </c>
      <c r="DO278" s="71" t="s">
        <v>0</v>
      </c>
      <c r="DP278" s="71" t="s">
        <v>0</v>
      </c>
      <c r="DQ278" s="71" t="s">
        <v>0</v>
      </c>
      <c r="DR278" s="71" t="s">
        <v>0</v>
      </c>
      <c r="DS278" s="71" t="s">
        <v>0</v>
      </c>
      <c r="DT278" s="143">
        <f>(2.71828^(-492.8857+59.0795*K278+7.224*L278))/(1+(2.71828^(-492.8857+59.0795*K278+7.224*L278)))</f>
        <v>1.4282340018282298E-42</v>
      </c>
      <c r="DU278" s="40">
        <f>COUNTIF($M278,"=13")+COUNTIF($N278,"=21")+COUNTIF($O278,"=14")+COUNTIF($P278,"=11")+COUNTIF($Q278,"=11")+COUNTIF($R278,"=14")+COUNTIF($S278,"=12")+COUNTIF($T278,"=12")+COUNTIF($U278,"=12")+COUNTIF($V278,"=13")+COUNTIF($W278,"=13")+COUNTIF($X278,"=16")</f>
        <v>8</v>
      </c>
      <c r="DV278" s="40">
        <f>COUNTIF($Y278,"=17")+COUNTIF($Z278,"=9")+COUNTIF($AA278,"=9")+COUNTIF($AB278,"=11")+COUNTIF($AC278,"=11")+COUNTIF($AD278,"=25")+COUNTIF($AE278,"=15")+COUNTIF($AF278,"=19")+COUNTIF($AG278,"=30")+COUNTIF($AH278,"=15")+COUNTIF($AI278,"=15")+COUNTIF($AJ278,"=16")+COUNTIF($AK278,"=17")</f>
        <v>8</v>
      </c>
      <c r="DW278" s="40">
        <f>COUNTIF($AL278,"=11")+COUNTIF($AM278,"=11")+COUNTIF($AN278,"=22")+COUNTIF($AO278,"=23")+COUNTIF($AP278,"=17")+COUNTIF($AQ278,"=14")+COUNTIF($AR278,"=19")+COUNTIF($AS278,"=17")+COUNTIF($AV278,"=12")+COUNTIF($AW278,"=12")</f>
        <v>8</v>
      </c>
      <c r="DX278" s="40">
        <f>COUNTIF($AX278,"=11")+COUNTIF($AY278,"=9")+COUNTIF($AZ278,"=15")+COUNTIF($BA278,"=16")+COUNTIF($BB278,"=8")+COUNTIF($BC278,"=10")+COUNTIF($BD278,"=10")+COUNTIF($BE278,"=8")+COUNTIF($BF278,"=10")+COUNTIF($BG278,"=10")</f>
        <v>10</v>
      </c>
      <c r="DY278" s="40">
        <f>COUNTIF($BH278,"=12")+COUNTIF($BI278,"=23")+COUNTIF($BJ278,"=23")+COUNTIF($BK278,"=15")+COUNTIF($BL278,"=10")+COUNTIF($BM278,"=12")+COUNTIF($BN278,"=12")+COUNTIF($BO278,"=16")+COUNTIF($BP278,"=8")+COUNTIF($BQ278,"=12")+COUNTIF($BR278,"=22")+COUNTIF($BS278,"=20")+COUNTIF($BT278,"=13")</f>
        <v>11</v>
      </c>
      <c r="DZ278" s="40">
        <f>COUNTIF($BU278,"=12")+COUNTIF($BV278,"=11")+COUNTIF($BW278,"=13")+COUNTIF($BX278,"=10")+COUNTIF($BY278,"=11")+COUNTIF($BZ278,"=12")+COUNTIF($CA278,"=12")</f>
        <v>6</v>
      </c>
      <c r="EA278" s="72" t="s">
        <v>576</v>
      </c>
      <c r="EB278" s="72" t="s">
        <v>577</v>
      </c>
    </row>
    <row r="279" spans="1:133" s="51" customFormat="1" x14ac:dyDescent="0.25">
      <c r="A279" s="20">
        <v>237532</v>
      </c>
      <c r="B279" s="72" t="s">
        <v>580</v>
      </c>
      <c r="C279" s="2" t="s">
        <v>166</v>
      </c>
      <c r="D279" s="112" t="s">
        <v>31</v>
      </c>
      <c r="E279" s="2" t="s">
        <v>3</v>
      </c>
      <c r="F279" s="2" t="s">
        <v>124</v>
      </c>
      <c r="G279" s="98">
        <v>43739</v>
      </c>
      <c r="H279" s="72" t="s">
        <v>0</v>
      </c>
      <c r="I279" s="20" t="s">
        <v>286</v>
      </c>
      <c r="J279" s="2" t="s">
        <v>284</v>
      </c>
      <c r="K279" s="123">
        <f>+COUNTIF($N279,"&lt;=21")+COUNTIF($AA279,"&lt;=9")+COUNTIF($AJ279,"&lt;=16")+COUNTIF($AN279,"&gt;=22")+COUNTIF($AP279,"&gt;=17")+COUNTIF($AQ279,"&lt;=14")+COUNTIF($AR279,"&gt;=19")+COUNTIF($BK279,"&lt;=15")+COUNTIF($BO279,"&gt;=16")+COUNTIF($BX279,"&lt;=10")</f>
        <v>5</v>
      </c>
      <c r="L279" s="124">
        <f>65-(+DU279+DV279+DW279+DX279+DY279+DZ279)</f>
        <v>14</v>
      </c>
      <c r="M279" s="113">
        <v>13</v>
      </c>
      <c r="N279" s="113">
        <v>24</v>
      </c>
      <c r="O279" s="113">
        <v>14</v>
      </c>
      <c r="P279" s="113">
        <v>10</v>
      </c>
      <c r="Q279" s="114">
        <v>11</v>
      </c>
      <c r="R279" s="114">
        <v>14</v>
      </c>
      <c r="S279" s="113">
        <v>12</v>
      </c>
      <c r="T279" s="113">
        <v>12</v>
      </c>
      <c r="U279" s="113">
        <v>12</v>
      </c>
      <c r="V279" s="113">
        <v>13</v>
      </c>
      <c r="W279" s="113">
        <v>13</v>
      </c>
      <c r="X279" s="113">
        <v>16</v>
      </c>
      <c r="Y279" s="113">
        <v>17</v>
      </c>
      <c r="Z279" s="114">
        <v>9</v>
      </c>
      <c r="AA279" s="114">
        <v>10</v>
      </c>
      <c r="AB279" s="113">
        <v>11</v>
      </c>
      <c r="AC279" s="113">
        <v>11</v>
      </c>
      <c r="AD279" s="113">
        <v>26</v>
      </c>
      <c r="AE279" s="113">
        <v>15</v>
      </c>
      <c r="AF279" s="113">
        <v>18</v>
      </c>
      <c r="AG279" s="113">
        <v>29</v>
      </c>
      <c r="AH279" s="114">
        <v>15</v>
      </c>
      <c r="AI279" s="114">
        <v>15</v>
      </c>
      <c r="AJ279" s="114">
        <v>16</v>
      </c>
      <c r="AK279" s="114">
        <v>17</v>
      </c>
      <c r="AL279" s="113">
        <v>11</v>
      </c>
      <c r="AM279" s="113">
        <v>12</v>
      </c>
      <c r="AN279" s="114">
        <v>19</v>
      </c>
      <c r="AO279" s="114">
        <v>23</v>
      </c>
      <c r="AP279" s="113">
        <v>17</v>
      </c>
      <c r="AQ279" s="113">
        <v>13</v>
      </c>
      <c r="AR279" s="113">
        <v>20</v>
      </c>
      <c r="AS279" s="113">
        <v>17</v>
      </c>
      <c r="AT279" s="114">
        <v>37</v>
      </c>
      <c r="AU279" s="114">
        <v>42</v>
      </c>
      <c r="AV279" s="113">
        <v>12</v>
      </c>
      <c r="AW279" s="113">
        <v>12</v>
      </c>
      <c r="AX279" s="113">
        <v>11</v>
      </c>
      <c r="AY279" s="113">
        <v>9</v>
      </c>
      <c r="AZ279" s="114">
        <v>15</v>
      </c>
      <c r="BA279" s="114">
        <v>16</v>
      </c>
      <c r="BB279" s="113">
        <v>8</v>
      </c>
      <c r="BC279" s="113">
        <v>10</v>
      </c>
      <c r="BD279" s="113">
        <v>10</v>
      </c>
      <c r="BE279" s="113">
        <v>8</v>
      </c>
      <c r="BF279" s="113">
        <v>11</v>
      </c>
      <c r="BG279" s="113">
        <v>10</v>
      </c>
      <c r="BH279" s="113">
        <v>12</v>
      </c>
      <c r="BI279" s="114">
        <v>23</v>
      </c>
      <c r="BJ279" s="114">
        <v>25</v>
      </c>
      <c r="BK279" s="113">
        <v>15</v>
      </c>
      <c r="BL279" s="113">
        <v>10</v>
      </c>
      <c r="BM279" s="113">
        <v>12</v>
      </c>
      <c r="BN279" s="113">
        <v>12</v>
      </c>
      <c r="BO279" s="113">
        <v>15</v>
      </c>
      <c r="BP279" s="113">
        <v>8</v>
      </c>
      <c r="BQ279" s="113">
        <v>12</v>
      </c>
      <c r="BR279" s="113">
        <v>22</v>
      </c>
      <c r="BS279" s="113">
        <v>20</v>
      </c>
      <c r="BT279" s="113">
        <v>13</v>
      </c>
      <c r="BU279" s="113">
        <v>12</v>
      </c>
      <c r="BV279" s="113">
        <v>11</v>
      </c>
      <c r="BW279" s="113">
        <v>13</v>
      </c>
      <c r="BX279" s="113">
        <v>11</v>
      </c>
      <c r="BY279" s="113">
        <v>11</v>
      </c>
      <c r="BZ279" s="113">
        <v>12</v>
      </c>
      <c r="CA279" s="113">
        <v>12</v>
      </c>
      <c r="CB279" s="71" t="s">
        <v>0</v>
      </c>
      <c r="CC279" s="71" t="s">
        <v>0</v>
      </c>
      <c r="CD279" s="71" t="s">
        <v>0</v>
      </c>
      <c r="CE279" s="71" t="s">
        <v>0</v>
      </c>
      <c r="CF279" s="71" t="s">
        <v>0</v>
      </c>
      <c r="CG279" s="71" t="s">
        <v>0</v>
      </c>
      <c r="CH279" s="71" t="s">
        <v>0</v>
      </c>
      <c r="CI279" s="71" t="s">
        <v>0</v>
      </c>
      <c r="CJ279" s="71" t="s">
        <v>0</v>
      </c>
      <c r="CK279" s="71" t="s">
        <v>0</v>
      </c>
      <c r="CL279" s="71" t="s">
        <v>0</v>
      </c>
      <c r="CM279" s="71" t="s">
        <v>0</v>
      </c>
      <c r="CN279" s="71" t="s">
        <v>0</v>
      </c>
      <c r="CO279" s="71" t="s">
        <v>0</v>
      </c>
      <c r="CP279" s="71" t="s">
        <v>0</v>
      </c>
      <c r="CQ279" s="71" t="s">
        <v>0</v>
      </c>
      <c r="CR279" s="71" t="s">
        <v>0</v>
      </c>
      <c r="CS279" s="71" t="s">
        <v>0</v>
      </c>
      <c r="CT279" s="71" t="s">
        <v>0</v>
      </c>
      <c r="CU279" s="71" t="s">
        <v>0</v>
      </c>
      <c r="CV279" s="71" t="s">
        <v>0</v>
      </c>
      <c r="CW279" s="71" t="s">
        <v>0</v>
      </c>
      <c r="CX279" s="71" t="s">
        <v>0</v>
      </c>
      <c r="CY279" s="71" t="s">
        <v>0</v>
      </c>
      <c r="CZ279" s="71" t="s">
        <v>0</v>
      </c>
      <c r="DA279" s="71" t="s">
        <v>0</v>
      </c>
      <c r="DB279" s="71" t="s">
        <v>0</v>
      </c>
      <c r="DC279" s="71" t="s">
        <v>0</v>
      </c>
      <c r="DD279" s="71" t="s">
        <v>0</v>
      </c>
      <c r="DE279" s="71" t="s">
        <v>0</v>
      </c>
      <c r="DF279" s="71" t="s">
        <v>0</v>
      </c>
      <c r="DG279" s="71" t="s">
        <v>0</v>
      </c>
      <c r="DH279" s="71" t="s">
        <v>0</v>
      </c>
      <c r="DI279" s="71" t="s">
        <v>0</v>
      </c>
      <c r="DJ279" s="71" t="s">
        <v>0</v>
      </c>
      <c r="DK279" s="71" t="s">
        <v>0</v>
      </c>
      <c r="DL279" s="71" t="s">
        <v>0</v>
      </c>
      <c r="DM279" s="71" t="s">
        <v>0</v>
      </c>
      <c r="DN279" s="71" t="s">
        <v>0</v>
      </c>
      <c r="DO279" s="71" t="s">
        <v>0</v>
      </c>
      <c r="DP279" s="71" t="s">
        <v>0</v>
      </c>
      <c r="DQ279" s="71" t="s">
        <v>0</v>
      </c>
      <c r="DR279" s="71" t="s">
        <v>0</v>
      </c>
      <c r="DS279" s="71" t="s">
        <v>0</v>
      </c>
      <c r="DT279" s="143">
        <f>(2.71828^(-492.8857+59.0795*K279+7.224*L279))/(1+(2.71828^(-492.8857+59.0795*K279+7.224*L279)))</f>
        <v>1.4282340018282298E-42</v>
      </c>
      <c r="DU279" s="40">
        <f>COUNTIF($M279,"=13")+COUNTIF($N279,"=21")+COUNTIF($O279,"=14")+COUNTIF($P279,"=11")+COUNTIF($Q279,"=11")+COUNTIF($R279,"=14")+COUNTIF($S279,"=12")+COUNTIF($T279,"=12")+COUNTIF($U279,"=12")+COUNTIF($V279,"=13")+COUNTIF($W279,"=13")+COUNTIF($X279,"=16")</f>
        <v>10</v>
      </c>
      <c r="DV279" s="40">
        <f>COUNTIF($Y279,"=17")+COUNTIF($Z279,"=9")+COUNTIF($AA279,"=9")+COUNTIF($AB279,"=11")+COUNTIF($AC279,"=11")+COUNTIF($AD279,"=25")+COUNTIF($AE279,"=15")+COUNTIF($AF279,"=19")+COUNTIF($AG279,"=30")+COUNTIF($AH279,"=15")+COUNTIF($AI279,"=15")+COUNTIF($AJ279,"=16")+COUNTIF($AK279,"=17")</f>
        <v>9</v>
      </c>
      <c r="DW279" s="40">
        <f>COUNTIF($AL279,"=11")+COUNTIF($AM279,"=11")+COUNTIF($AN279,"=22")+COUNTIF($AO279,"=23")+COUNTIF($AP279,"=17")+COUNTIF($AQ279,"=14")+COUNTIF($AR279,"=19")+COUNTIF($AS279,"=17")+COUNTIF($AV279,"=12")+COUNTIF($AW279,"=12")</f>
        <v>6</v>
      </c>
      <c r="DX279" s="40">
        <f>COUNTIF($AX279,"=11")+COUNTIF($AY279,"=9")+COUNTIF($AZ279,"=15")+COUNTIF($BA279,"=16")+COUNTIF($BB279,"=8")+COUNTIF($BC279,"=10")+COUNTIF($BD279,"=10")+COUNTIF($BE279,"=8")+COUNTIF($BF279,"=10")+COUNTIF($BG279,"=10")</f>
        <v>9</v>
      </c>
      <c r="DY279" s="40">
        <f>COUNTIF($BH279,"=12")+COUNTIF($BI279,"=23")+COUNTIF($BJ279,"=23")+COUNTIF($BK279,"=15")+COUNTIF($BL279,"=10")+COUNTIF($BM279,"=12")+COUNTIF($BN279,"=12")+COUNTIF($BO279,"=16")+COUNTIF($BP279,"=8")+COUNTIF($BQ279,"=12")+COUNTIF($BR279,"=22")+COUNTIF($BS279,"=20")+COUNTIF($BT279,"=13")</f>
        <v>11</v>
      </c>
      <c r="DZ279" s="40">
        <f>COUNTIF($BU279,"=12")+COUNTIF($BV279,"=11")+COUNTIF($BW279,"=13")+COUNTIF($BX279,"=10")+COUNTIF($BY279,"=11")+COUNTIF($BZ279,"=12")+COUNTIF($CA279,"=12")</f>
        <v>6</v>
      </c>
      <c r="EA279" s="2" t="s">
        <v>580</v>
      </c>
      <c r="EB279" s="2" t="s">
        <v>581</v>
      </c>
    </row>
    <row r="280" spans="1:133" s="51" customFormat="1" x14ac:dyDescent="0.25">
      <c r="A280" s="20">
        <v>241156</v>
      </c>
      <c r="B280" s="2" t="s">
        <v>29</v>
      </c>
      <c r="C280" s="2" t="s">
        <v>166</v>
      </c>
      <c r="D280" s="112" t="s">
        <v>31</v>
      </c>
      <c r="E280" s="2" t="s">
        <v>10</v>
      </c>
      <c r="F280" s="2" t="s">
        <v>202</v>
      </c>
      <c r="G280" s="98">
        <v>43739</v>
      </c>
      <c r="H280" s="72" t="s">
        <v>0</v>
      </c>
      <c r="I280" s="20" t="s">
        <v>286</v>
      </c>
      <c r="J280" s="2" t="s">
        <v>284</v>
      </c>
      <c r="K280" s="123">
        <f>+COUNTIF($N280,"&lt;=21")+COUNTIF($AA280,"&lt;=9")+COUNTIF($AJ280,"&lt;=16")+COUNTIF($AN280,"&gt;=22")+COUNTIF($AP280,"&gt;=17")+COUNTIF($AQ280,"&lt;=14")+COUNTIF($AR280,"&gt;=19")+COUNTIF($BK280,"&lt;=15")+COUNTIF($BO280,"&gt;=16")+COUNTIF($BX280,"&lt;=10")</f>
        <v>5</v>
      </c>
      <c r="L280" s="124">
        <f>65-(+DU280+DV280+DW280+DX280+DY280+DZ280)</f>
        <v>14</v>
      </c>
      <c r="M280" s="113">
        <v>13</v>
      </c>
      <c r="N280" s="113">
        <v>23</v>
      </c>
      <c r="O280" s="113">
        <v>15</v>
      </c>
      <c r="P280" s="113">
        <v>9</v>
      </c>
      <c r="Q280" s="114">
        <v>11</v>
      </c>
      <c r="R280" s="114">
        <v>14</v>
      </c>
      <c r="S280" s="113">
        <v>12</v>
      </c>
      <c r="T280" s="113">
        <v>12</v>
      </c>
      <c r="U280" s="113">
        <v>11</v>
      </c>
      <c r="V280" s="113">
        <v>13</v>
      </c>
      <c r="W280" s="113">
        <v>13</v>
      </c>
      <c r="X280" s="113">
        <v>16</v>
      </c>
      <c r="Y280" s="113">
        <v>16</v>
      </c>
      <c r="Z280" s="114">
        <v>9</v>
      </c>
      <c r="AA280" s="114">
        <v>10</v>
      </c>
      <c r="AB280" s="113">
        <v>11</v>
      </c>
      <c r="AC280" s="113">
        <v>11</v>
      </c>
      <c r="AD280" s="113">
        <v>25</v>
      </c>
      <c r="AE280" s="113">
        <v>15</v>
      </c>
      <c r="AF280" s="113">
        <v>19</v>
      </c>
      <c r="AG280" s="113">
        <v>29</v>
      </c>
      <c r="AH280" s="114">
        <v>15</v>
      </c>
      <c r="AI280" s="114">
        <v>15</v>
      </c>
      <c r="AJ280" s="114">
        <v>16</v>
      </c>
      <c r="AK280" s="114">
        <v>17</v>
      </c>
      <c r="AL280" s="113">
        <v>11</v>
      </c>
      <c r="AM280" s="113">
        <v>10</v>
      </c>
      <c r="AN280" s="114">
        <v>19</v>
      </c>
      <c r="AO280" s="114">
        <v>23</v>
      </c>
      <c r="AP280" s="113">
        <v>17</v>
      </c>
      <c r="AQ280" s="113">
        <v>14</v>
      </c>
      <c r="AR280" s="113">
        <v>20</v>
      </c>
      <c r="AS280" s="113">
        <v>18</v>
      </c>
      <c r="AT280" s="114">
        <v>35</v>
      </c>
      <c r="AU280" s="114">
        <v>36</v>
      </c>
      <c r="AV280" s="113">
        <v>11</v>
      </c>
      <c r="AW280" s="113">
        <v>12</v>
      </c>
      <c r="AX280" s="113">
        <v>11</v>
      </c>
      <c r="AY280" s="113">
        <v>9</v>
      </c>
      <c r="AZ280" s="114">
        <v>15</v>
      </c>
      <c r="BA280" s="114">
        <v>16</v>
      </c>
      <c r="BB280" s="113">
        <v>8</v>
      </c>
      <c r="BC280" s="113">
        <v>10</v>
      </c>
      <c r="BD280" s="113">
        <v>10</v>
      </c>
      <c r="BE280" s="113">
        <v>8</v>
      </c>
      <c r="BF280" s="113">
        <v>10</v>
      </c>
      <c r="BG280" s="113">
        <v>10</v>
      </c>
      <c r="BH280" s="113">
        <v>12</v>
      </c>
      <c r="BI280" s="114">
        <v>23</v>
      </c>
      <c r="BJ280" s="114">
        <v>23</v>
      </c>
      <c r="BK280" s="113">
        <v>17</v>
      </c>
      <c r="BL280" s="113">
        <v>10</v>
      </c>
      <c r="BM280" s="113">
        <v>12</v>
      </c>
      <c r="BN280" s="113">
        <v>12</v>
      </c>
      <c r="BO280" s="113">
        <v>16</v>
      </c>
      <c r="BP280" s="113">
        <v>8</v>
      </c>
      <c r="BQ280" s="113">
        <v>12</v>
      </c>
      <c r="BR280" s="113">
        <v>22</v>
      </c>
      <c r="BS280" s="113">
        <v>20</v>
      </c>
      <c r="BT280" s="113">
        <v>13</v>
      </c>
      <c r="BU280" s="113">
        <v>12</v>
      </c>
      <c r="BV280" s="113">
        <v>11</v>
      </c>
      <c r="BW280" s="113">
        <v>13</v>
      </c>
      <c r="BX280" s="113">
        <v>11</v>
      </c>
      <c r="BY280" s="113">
        <v>11</v>
      </c>
      <c r="BZ280" s="113">
        <v>12</v>
      </c>
      <c r="CA280" s="113">
        <v>12</v>
      </c>
      <c r="CB280" s="71" t="s">
        <v>0</v>
      </c>
      <c r="CC280" s="71" t="s">
        <v>0</v>
      </c>
      <c r="CD280" s="71" t="s">
        <v>0</v>
      </c>
      <c r="CE280" s="71" t="s">
        <v>0</v>
      </c>
      <c r="CF280" s="71" t="s">
        <v>0</v>
      </c>
      <c r="CG280" s="71" t="s">
        <v>0</v>
      </c>
      <c r="CH280" s="71" t="s">
        <v>0</v>
      </c>
      <c r="CI280" s="71" t="s">
        <v>0</v>
      </c>
      <c r="CJ280" s="71" t="s">
        <v>0</v>
      </c>
      <c r="CK280" s="71" t="s">
        <v>0</v>
      </c>
      <c r="CL280" s="71" t="s">
        <v>0</v>
      </c>
      <c r="CM280" s="71" t="s">
        <v>0</v>
      </c>
      <c r="CN280" s="71" t="s">
        <v>0</v>
      </c>
      <c r="CO280" s="71" t="s">
        <v>0</v>
      </c>
      <c r="CP280" s="71" t="s">
        <v>0</v>
      </c>
      <c r="CQ280" s="71" t="s">
        <v>0</v>
      </c>
      <c r="CR280" s="71" t="s">
        <v>0</v>
      </c>
      <c r="CS280" s="71" t="s">
        <v>0</v>
      </c>
      <c r="CT280" s="71" t="s">
        <v>0</v>
      </c>
      <c r="CU280" s="71" t="s">
        <v>0</v>
      </c>
      <c r="CV280" s="71" t="s">
        <v>0</v>
      </c>
      <c r="CW280" s="71" t="s">
        <v>0</v>
      </c>
      <c r="CX280" s="71" t="s">
        <v>0</v>
      </c>
      <c r="CY280" s="71" t="s">
        <v>0</v>
      </c>
      <c r="CZ280" s="71" t="s">
        <v>0</v>
      </c>
      <c r="DA280" s="71" t="s">
        <v>0</v>
      </c>
      <c r="DB280" s="71" t="s">
        <v>0</v>
      </c>
      <c r="DC280" s="71" t="s">
        <v>0</v>
      </c>
      <c r="DD280" s="71" t="s">
        <v>0</v>
      </c>
      <c r="DE280" s="71" t="s">
        <v>0</v>
      </c>
      <c r="DF280" s="71" t="s">
        <v>0</v>
      </c>
      <c r="DG280" s="71" t="s">
        <v>0</v>
      </c>
      <c r="DH280" s="71" t="s">
        <v>0</v>
      </c>
      <c r="DI280" s="71" t="s">
        <v>0</v>
      </c>
      <c r="DJ280" s="71" t="s">
        <v>0</v>
      </c>
      <c r="DK280" s="71" t="s">
        <v>0</v>
      </c>
      <c r="DL280" s="71" t="s">
        <v>0</v>
      </c>
      <c r="DM280" s="71" t="s">
        <v>0</v>
      </c>
      <c r="DN280" s="71" t="s">
        <v>0</v>
      </c>
      <c r="DO280" s="71" t="s">
        <v>0</v>
      </c>
      <c r="DP280" s="71" t="s">
        <v>0</v>
      </c>
      <c r="DQ280" s="71" t="s">
        <v>0</v>
      </c>
      <c r="DR280" s="71" t="s">
        <v>0</v>
      </c>
      <c r="DS280" s="71" t="s">
        <v>0</v>
      </c>
      <c r="DT280" s="143">
        <f>(2.71828^(-492.8857+59.0795*K280+7.224*L280))/(1+(2.71828^(-492.8857+59.0795*K280+7.224*L280)))</f>
        <v>1.4282340018282298E-42</v>
      </c>
      <c r="DU280" s="40">
        <f>COUNTIF($M280,"=13")+COUNTIF($N280,"=21")+COUNTIF($O280,"=14")+COUNTIF($P280,"=11")+COUNTIF($Q280,"=11")+COUNTIF($R280,"=14")+COUNTIF($S280,"=12")+COUNTIF($T280,"=12")+COUNTIF($U280,"=12")+COUNTIF($V280,"=13")+COUNTIF($W280,"=13")+COUNTIF($X280,"=16")</f>
        <v>8</v>
      </c>
      <c r="DV280" s="40">
        <f>COUNTIF($Y280,"=17")+COUNTIF($Z280,"=9")+COUNTIF($AA280,"=9")+COUNTIF($AB280,"=11")+COUNTIF($AC280,"=11")+COUNTIF($AD280,"=25")+COUNTIF($AE280,"=15")+COUNTIF($AF280,"=19")+COUNTIF($AG280,"=30")+COUNTIF($AH280,"=15")+COUNTIF($AI280,"=15")+COUNTIF($AJ280,"=16")+COUNTIF($AK280,"=17")</f>
        <v>10</v>
      </c>
      <c r="DW280" s="40">
        <f>COUNTIF($AL280,"=11")+COUNTIF($AM280,"=11")+COUNTIF($AN280,"=22")+COUNTIF($AO280,"=23")+COUNTIF($AP280,"=17")+COUNTIF($AQ280,"=14")+COUNTIF($AR280,"=19")+COUNTIF($AS280,"=17")+COUNTIF($AV280,"=12")+COUNTIF($AW280,"=12")</f>
        <v>5</v>
      </c>
      <c r="DX280" s="40">
        <f>COUNTIF($AX280,"=11")+COUNTIF($AY280,"=9")+COUNTIF($AZ280,"=15")+COUNTIF($BA280,"=16")+COUNTIF($BB280,"=8")+COUNTIF($BC280,"=10")+COUNTIF($BD280,"=10")+COUNTIF($BE280,"=8")+COUNTIF($BF280,"=10")+COUNTIF($BG280,"=10")</f>
        <v>10</v>
      </c>
      <c r="DY280" s="40">
        <f>COUNTIF($BH280,"=12")+COUNTIF($BI280,"=23")+COUNTIF($BJ280,"=23")+COUNTIF($BK280,"=15")+COUNTIF($BL280,"=10")+COUNTIF($BM280,"=12")+COUNTIF($BN280,"=12")+COUNTIF($BO280,"=16")+COUNTIF($BP280,"=8")+COUNTIF($BQ280,"=12")+COUNTIF($BR280,"=22")+COUNTIF($BS280,"=20")+COUNTIF($BT280,"=13")</f>
        <v>12</v>
      </c>
      <c r="DZ280" s="40">
        <f>COUNTIF($BU280,"=12")+COUNTIF($BV280,"=11")+COUNTIF($BW280,"=13")+COUNTIF($BX280,"=10")+COUNTIF($BY280,"=11")+COUNTIF($BZ280,"=12")+COUNTIF($CA280,"=12")</f>
        <v>6</v>
      </c>
      <c r="EA280" s="2" t="s">
        <v>0</v>
      </c>
      <c r="EB280" s="2" t="s">
        <v>0</v>
      </c>
    </row>
    <row r="281" spans="1:133" s="51" customFormat="1" x14ac:dyDescent="0.25">
      <c r="A281" s="20">
        <v>254421</v>
      </c>
      <c r="B281" s="2" t="s">
        <v>78</v>
      </c>
      <c r="C281" s="2" t="s">
        <v>166</v>
      </c>
      <c r="D281" s="112" t="s">
        <v>31</v>
      </c>
      <c r="E281" s="2" t="s">
        <v>111</v>
      </c>
      <c r="F281" s="20" t="s">
        <v>78</v>
      </c>
      <c r="G281" s="98">
        <v>43739</v>
      </c>
      <c r="H281" s="72" t="s">
        <v>0</v>
      </c>
      <c r="I281" s="2" t="s">
        <v>285</v>
      </c>
      <c r="J281" s="20" t="s">
        <v>284</v>
      </c>
      <c r="K281" s="123">
        <f>+COUNTIF($N281,"&lt;=21")+COUNTIF($AA281,"&lt;=9")+COUNTIF($AJ281,"&lt;=16")+COUNTIF($AN281,"&gt;=22")+COUNTIF($AP281,"&gt;=17")+COUNTIF($AQ281,"&lt;=14")+COUNTIF($AR281,"&gt;=19")+COUNTIF($BK281,"&lt;=15")+COUNTIF($BO281,"&gt;=16")+COUNTIF($BX281,"&lt;=10")</f>
        <v>5</v>
      </c>
      <c r="L281" s="124">
        <f>65-(+DU281+DV281+DW281+DX281+DY281+DZ281)</f>
        <v>14</v>
      </c>
      <c r="M281" s="54">
        <v>13</v>
      </c>
      <c r="N281" s="54">
        <v>24</v>
      </c>
      <c r="O281" s="54">
        <v>14</v>
      </c>
      <c r="P281" s="54">
        <v>11</v>
      </c>
      <c r="Q281" s="114">
        <v>12</v>
      </c>
      <c r="R281" s="114">
        <v>14</v>
      </c>
      <c r="S281" s="54">
        <v>12</v>
      </c>
      <c r="T281" s="54">
        <v>12</v>
      </c>
      <c r="U281" s="54">
        <v>13</v>
      </c>
      <c r="V281" s="54">
        <v>13</v>
      </c>
      <c r="W281" s="54">
        <v>13</v>
      </c>
      <c r="X281" s="54">
        <v>16</v>
      </c>
      <c r="Y281" s="54">
        <v>16</v>
      </c>
      <c r="Z281" s="114">
        <v>9</v>
      </c>
      <c r="AA281" s="114">
        <v>10</v>
      </c>
      <c r="AB281" s="54">
        <v>11</v>
      </c>
      <c r="AC281" s="54">
        <v>11</v>
      </c>
      <c r="AD281" s="54">
        <v>25</v>
      </c>
      <c r="AE281" s="54">
        <v>15</v>
      </c>
      <c r="AF281" s="54">
        <v>19</v>
      </c>
      <c r="AG281" s="54">
        <v>31</v>
      </c>
      <c r="AH281" s="114">
        <v>15</v>
      </c>
      <c r="AI281" s="114">
        <v>15</v>
      </c>
      <c r="AJ281" s="114">
        <v>16</v>
      </c>
      <c r="AK281" s="114">
        <v>17</v>
      </c>
      <c r="AL281" s="54">
        <v>11</v>
      </c>
      <c r="AM281" s="54">
        <v>11</v>
      </c>
      <c r="AN281" s="114">
        <v>19</v>
      </c>
      <c r="AO281" s="114">
        <v>23</v>
      </c>
      <c r="AP281" s="54">
        <v>18</v>
      </c>
      <c r="AQ281" s="54">
        <v>14</v>
      </c>
      <c r="AR281" s="54">
        <v>19</v>
      </c>
      <c r="AS281" s="54">
        <v>18</v>
      </c>
      <c r="AT281" s="114">
        <v>35</v>
      </c>
      <c r="AU281" s="114">
        <v>38</v>
      </c>
      <c r="AV281" s="54">
        <v>12</v>
      </c>
      <c r="AW281" s="54">
        <v>12</v>
      </c>
      <c r="AX281" s="54">
        <v>11</v>
      </c>
      <c r="AY281" s="54">
        <v>9</v>
      </c>
      <c r="AZ281" s="114">
        <v>15</v>
      </c>
      <c r="BA281" s="114">
        <v>16</v>
      </c>
      <c r="BB281" s="54">
        <v>8</v>
      </c>
      <c r="BC281" s="54">
        <v>11</v>
      </c>
      <c r="BD281" s="54">
        <v>10</v>
      </c>
      <c r="BE281" s="54">
        <v>8</v>
      </c>
      <c r="BF281" s="54">
        <v>10</v>
      </c>
      <c r="BG281" s="54">
        <v>10</v>
      </c>
      <c r="BH281" s="54">
        <v>12</v>
      </c>
      <c r="BI281" s="114">
        <v>23</v>
      </c>
      <c r="BJ281" s="114">
        <v>25</v>
      </c>
      <c r="BK281" s="54">
        <v>16</v>
      </c>
      <c r="BL281" s="54">
        <v>10</v>
      </c>
      <c r="BM281" s="54">
        <v>12</v>
      </c>
      <c r="BN281" s="54">
        <v>12</v>
      </c>
      <c r="BO281" s="54">
        <v>16</v>
      </c>
      <c r="BP281" s="54">
        <v>8</v>
      </c>
      <c r="BQ281" s="54">
        <v>12</v>
      </c>
      <c r="BR281" s="54">
        <v>22</v>
      </c>
      <c r="BS281" s="54">
        <v>21</v>
      </c>
      <c r="BT281" s="54">
        <v>13</v>
      </c>
      <c r="BU281" s="54">
        <v>12</v>
      </c>
      <c r="BV281" s="54">
        <v>11</v>
      </c>
      <c r="BW281" s="54">
        <v>13</v>
      </c>
      <c r="BX281" s="54">
        <v>11</v>
      </c>
      <c r="BY281" s="54">
        <v>11</v>
      </c>
      <c r="BZ281" s="54">
        <v>12</v>
      </c>
      <c r="CA281" s="54">
        <v>12</v>
      </c>
      <c r="CB281" s="62">
        <v>34</v>
      </c>
      <c r="CC281" s="62">
        <v>15</v>
      </c>
      <c r="CD281" s="62">
        <v>9</v>
      </c>
      <c r="CE281" s="62">
        <v>16</v>
      </c>
      <c r="CF281" s="62">
        <v>12</v>
      </c>
      <c r="CG281" s="62">
        <v>28</v>
      </c>
      <c r="CH281" s="62">
        <v>26</v>
      </c>
      <c r="CI281" s="62">
        <v>19</v>
      </c>
      <c r="CJ281" s="62">
        <v>12</v>
      </c>
      <c r="CK281" s="62">
        <v>11</v>
      </c>
      <c r="CL281" s="62">
        <v>13</v>
      </c>
      <c r="CM281" s="62">
        <v>12</v>
      </c>
      <c r="CN281" s="62">
        <v>10</v>
      </c>
      <c r="CO281" s="62">
        <v>9</v>
      </c>
      <c r="CP281" s="62">
        <v>12</v>
      </c>
      <c r="CQ281" s="62">
        <v>12</v>
      </c>
      <c r="CR281" s="62">
        <v>10</v>
      </c>
      <c r="CS281" s="62">
        <v>11</v>
      </c>
      <c r="CT281" s="62">
        <v>11</v>
      </c>
      <c r="CU281" s="62">
        <v>30</v>
      </c>
      <c r="CV281" s="62">
        <v>12</v>
      </c>
      <c r="CW281" s="62">
        <v>13</v>
      </c>
      <c r="CX281" s="62">
        <v>24</v>
      </c>
      <c r="CY281" s="62">
        <v>13</v>
      </c>
      <c r="CZ281" s="62">
        <v>10</v>
      </c>
      <c r="DA281" s="62">
        <v>10</v>
      </c>
      <c r="DB281" s="62">
        <v>21</v>
      </c>
      <c r="DC281" s="62">
        <v>15</v>
      </c>
      <c r="DD281" s="62">
        <v>18</v>
      </c>
      <c r="DE281" s="62">
        <v>13</v>
      </c>
      <c r="DF281" s="62">
        <v>24</v>
      </c>
      <c r="DG281" s="62">
        <v>17</v>
      </c>
      <c r="DH281" s="62">
        <v>12</v>
      </c>
      <c r="DI281" s="62">
        <v>15</v>
      </c>
      <c r="DJ281" s="62">
        <v>25</v>
      </c>
      <c r="DK281" s="62">
        <v>12</v>
      </c>
      <c r="DL281" s="62">
        <v>23</v>
      </c>
      <c r="DM281" s="62">
        <v>18</v>
      </c>
      <c r="DN281" s="62">
        <v>10</v>
      </c>
      <c r="DO281" s="62">
        <v>14</v>
      </c>
      <c r="DP281" s="62">
        <v>17</v>
      </c>
      <c r="DQ281" s="62">
        <v>9</v>
      </c>
      <c r="DR281" s="62">
        <v>12</v>
      </c>
      <c r="DS281" s="62">
        <v>11</v>
      </c>
      <c r="DT281" s="143">
        <f>(2.71828^(-492.8857+59.0795*K281+7.224*L281))/(1+(2.71828^(-492.8857+59.0795*K281+7.224*L281)))</f>
        <v>1.4282340018282298E-42</v>
      </c>
      <c r="DU281" s="40">
        <f>COUNTIF($M281,"=13")+COUNTIF($N281,"=21")+COUNTIF($O281,"=14")+COUNTIF($P281,"=11")+COUNTIF($Q281,"=11")+COUNTIF($R281,"=14")+COUNTIF($S281,"=12")+COUNTIF($T281,"=12")+COUNTIF($U281,"=12")+COUNTIF($V281,"=13")+COUNTIF($W281,"=13")+COUNTIF($X281,"=16")</f>
        <v>9</v>
      </c>
      <c r="DV281" s="40">
        <f>COUNTIF($Y281,"=17")+COUNTIF($Z281,"=9")+COUNTIF($AA281,"=9")+COUNTIF($AB281,"=11")+COUNTIF($AC281,"=11")+COUNTIF($AD281,"=25")+COUNTIF($AE281,"=15")+COUNTIF($AF281,"=19")+COUNTIF($AG281,"=30")+COUNTIF($AH281,"=15")+COUNTIF($AI281,"=15")+COUNTIF($AJ281,"=16")+COUNTIF($AK281,"=17")</f>
        <v>10</v>
      </c>
      <c r="DW281" s="40">
        <f>COUNTIF($AL281,"=11")+COUNTIF($AM281,"=11")+COUNTIF($AN281,"=22")+COUNTIF($AO281,"=23")+COUNTIF($AP281,"=17")+COUNTIF($AQ281,"=14")+COUNTIF($AR281,"=19")+COUNTIF($AS281,"=17")+COUNTIF($AV281,"=12")+COUNTIF($AW281,"=12")</f>
        <v>7</v>
      </c>
      <c r="DX281" s="40">
        <f>COUNTIF($AX281,"=11")+COUNTIF($AY281,"=9")+COUNTIF($AZ281,"=15")+COUNTIF($BA281,"=16")+COUNTIF($BB281,"=8")+COUNTIF($BC281,"=10")+COUNTIF($BD281,"=10")+COUNTIF($BE281,"=8")+COUNTIF($BF281,"=10")+COUNTIF($BG281,"=10")</f>
        <v>9</v>
      </c>
      <c r="DY281" s="40">
        <f>COUNTIF($BH281,"=12")+COUNTIF($BI281,"=23")+COUNTIF($BJ281,"=23")+COUNTIF($BK281,"=15")+COUNTIF($BL281,"=10")+COUNTIF($BM281,"=12")+COUNTIF($BN281,"=12")+COUNTIF($BO281,"=16")+COUNTIF($BP281,"=8")+COUNTIF($BQ281,"=12")+COUNTIF($BR281,"=22")+COUNTIF($BS281,"=20")+COUNTIF($BT281,"=13")</f>
        <v>10</v>
      </c>
      <c r="DZ281" s="40">
        <f>COUNTIF($BU281,"=12")+COUNTIF($BV281,"=11")+COUNTIF($BW281,"=13")+COUNTIF($BX281,"=10")+COUNTIF($BY281,"=11")+COUNTIF($BZ281,"=12")+COUNTIF($CA281,"=12")</f>
        <v>6</v>
      </c>
      <c r="EA281" s="2" t="s">
        <v>78</v>
      </c>
      <c r="EB281" s="20" t="s">
        <v>0</v>
      </c>
    </row>
    <row r="282" spans="1:133" s="51" customFormat="1" x14ac:dyDescent="0.25">
      <c r="A282" s="20">
        <v>267199</v>
      </c>
      <c r="B282" s="52" t="s">
        <v>147</v>
      </c>
      <c r="C282" s="2" t="s">
        <v>166</v>
      </c>
      <c r="D282" s="112" t="s">
        <v>31</v>
      </c>
      <c r="E282" s="2" t="s">
        <v>111</v>
      </c>
      <c r="F282" s="20" t="s">
        <v>147</v>
      </c>
      <c r="G282" s="98">
        <v>43739</v>
      </c>
      <c r="H282" s="72" t="s">
        <v>0</v>
      </c>
      <c r="I282" s="20" t="s">
        <v>286</v>
      </c>
      <c r="J282" s="20" t="s">
        <v>284</v>
      </c>
      <c r="K282" s="123">
        <f>+COUNTIF($N282,"&lt;=21")+COUNTIF($AA282,"&lt;=9")+COUNTIF($AJ282,"&lt;=16")+COUNTIF($AN282,"&gt;=22")+COUNTIF($AP282,"&gt;=17")+COUNTIF($AQ282,"&lt;=14")+COUNTIF($AR282,"&gt;=19")+COUNTIF($BK282,"&lt;=15")+COUNTIF($BO282,"&gt;=16")+COUNTIF($BX282,"&lt;=10")</f>
        <v>5</v>
      </c>
      <c r="L282" s="124">
        <f>65-(+DU282+DV282+DW282+DX282+DY282+DZ282)</f>
        <v>14</v>
      </c>
      <c r="M282" s="54">
        <v>13</v>
      </c>
      <c r="N282" s="54">
        <v>24</v>
      </c>
      <c r="O282" s="54">
        <v>14</v>
      </c>
      <c r="P282" s="54">
        <v>10</v>
      </c>
      <c r="Q282" s="114">
        <v>11</v>
      </c>
      <c r="R282" s="114">
        <v>14</v>
      </c>
      <c r="S282" s="54">
        <v>12</v>
      </c>
      <c r="T282" s="54">
        <v>12</v>
      </c>
      <c r="U282" s="54">
        <v>12</v>
      </c>
      <c r="V282" s="54">
        <v>14</v>
      </c>
      <c r="W282" s="54">
        <v>13</v>
      </c>
      <c r="X282" s="54">
        <v>16</v>
      </c>
      <c r="Y282" s="54">
        <v>17</v>
      </c>
      <c r="Z282" s="114">
        <v>9</v>
      </c>
      <c r="AA282" s="114">
        <v>10</v>
      </c>
      <c r="AB282" s="54">
        <v>11</v>
      </c>
      <c r="AC282" s="54">
        <v>11</v>
      </c>
      <c r="AD282" s="54">
        <v>24</v>
      </c>
      <c r="AE282" s="54">
        <v>15</v>
      </c>
      <c r="AF282" s="54">
        <v>19</v>
      </c>
      <c r="AG282" s="54">
        <v>29</v>
      </c>
      <c r="AH282" s="114">
        <v>15</v>
      </c>
      <c r="AI282" s="114">
        <v>15</v>
      </c>
      <c r="AJ282" s="114">
        <v>16</v>
      </c>
      <c r="AK282" s="114">
        <v>17</v>
      </c>
      <c r="AL282" s="54">
        <v>11</v>
      </c>
      <c r="AM282" s="54">
        <v>11</v>
      </c>
      <c r="AN282" s="114">
        <v>19</v>
      </c>
      <c r="AO282" s="114">
        <v>22</v>
      </c>
      <c r="AP282" s="54">
        <v>17</v>
      </c>
      <c r="AQ282" s="54">
        <v>14</v>
      </c>
      <c r="AR282" s="54">
        <v>17</v>
      </c>
      <c r="AS282" s="54">
        <v>18</v>
      </c>
      <c r="AT282" s="114">
        <v>37</v>
      </c>
      <c r="AU282" s="114">
        <v>38</v>
      </c>
      <c r="AV282" s="54">
        <v>12</v>
      </c>
      <c r="AW282" s="54">
        <v>12</v>
      </c>
      <c r="AX282" s="54">
        <v>11</v>
      </c>
      <c r="AY282" s="54">
        <v>9</v>
      </c>
      <c r="AZ282" s="114">
        <v>16</v>
      </c>
      <c r="BA282" s="114">
        <v>16</v>
      </c>
      <c r="BB282" s="54">
        <v>8</v>
      </c>
      <c r="BC282" s="54">
        <v>10</v>
      </c>
      <c r="BD282" s="54">
        <v>10</v>
      </c>
      <c r="BE282" s="54">
        <v>8</v>
      </c>
      <c r="BF282" s="54">
        <v>10</v>
      </c>
      <c r="BG282" s="54">
        <v>10</v>
      </c>
      <c r="BH282" s="54">
        <v>12</v>
      </c>
      <c r="BI282" s="114">
        <v>23</v>
      </c>
      <c r="BJ282" s="114">
        <v>23</v>
      </c>
      <c r="BK282" s="54">
        <v>15</v>
      </c>
      <c r="BL282" s="54">
        <v>10</v>
      </c>
      <c r="BM282" s="54">
        <v>12</v>
      </c>
      <c r="BN282" s="54">
        <v>12</v>
      </c>
      <c r="BO282" s="54">
        <v>15</v>
      </c>
      <c r="BP282" s="54">
        <v>8</v>
      </c>
      <c r="BQ282" s="54">
        <v>12</v>
      </c>
      <c r="BR282" s="54">
        <v>22</v>
      </c>
      <c r="BS282" s="54">
        <v>20</v>
      </c>
      <c r="BT282" s="54">
        <v>14</v>
      </c>
      <c r="BU282" s="54">
        <v>12</v>
      </c>
      <c r="BV282" s="54">
        <v>11</v>
      </c>
      <c r="BW282" s="54">
        <v>13</v>
      </c>
      <c r="BX282" s="54">
        <v>10</v>
      </c>
      <c r="BY282" s="54">
        <v>11</v>
      </c>
      <c r="BZ282" s="54">
        <v>13</v>
      </c>
      <c r="CA282" s="54">
        <v>12</v>
      </c>
      <c r="CB282" s="71" t="s">
        <v>0</v>
      </c>
      <c r="CC282" s="71" t="s">
        <v>0</v>
      </c>
      <c r="CD282" s="71" t="s">
        <v>0</v>
      </c>
      <c r="CE282" s="71" t="s">
        <v>0</v>
      </c>
      <c r="CF282" s="71" t="s">
        <v>0</v>
      </c>
      <c r="CG282" s="71" t="s">
        <v>0</v>
      </c>
      <c r="CH282" s="71" t="s">
        <v>0</v>
      </c>
      <c r="CI282" s="71" t="s">
        <v>0</v>
      </c>
      <c r="CJ282" s="71" t="s">
        <v>0</v>
      </c>
      <c r="CK282" s="71" t="s">
        <v>0</v>
      </c>
      <c r="CL282" s="71" t="s">
        <v>0</v>
      </c>
      <c r="CM282" s="71" t="s">
        <v>0</v>
      </c>
      <c r="CN282" s="71" t="s">
        <v>0</v>
      </c>
      <c r="CO282" s="71" t="s">
        <v>0</v>
      </c>
      <c r="CP282" s="71" t="s">
        <v>0</v>
      </c>
      <c r="CQ282" s="71" t="s">
        <v>0</v>
      </c>
      <c r="CR282" s="71" t="s">
        <v>0</v>
      </c>
      <c r="CS282" s="71" t="s">
        <v>0</v>
      </c>
      <c r="CT282" s="71" t="s">
        <v>0</v>
      </c>
      <c r="CU282" s="71" t="s">
        <v>0</v>
      </c>
      <c r="CV282" s="71" t="s">
        <v>0</v>
      </c>
      <c r="CW282" s="71" t="s">
        <v>0</v>
      </c>
      <c r="CX282" s="71" t="s">
        <v>0</v>
      </c>
      <c r="CY282" s="71" t="s">
        <v>0</v>
      </c>
      <c r="CZ282" s="71" t="s">
        <v>0</v>
      </c>
      <c r="DA282" s="71" t="s">
        <v>0</v>
      </c>
      <c r="DB282" s="71" t="s">
        <v>0</v>
      </c>
      <c r="DC282" s="71" t="s">
        <v>0</v>
      </c>
      <c r="DD282" s="71" t="s">
        <v>0</v>
      </c>
      <c r="DE282" s="71" t="s">
        <v>0</v>
      </c>
      <c r="DF282" s="71" t="s">
        <v>0</v>
      </c>
      <c r="DG282" s="71" t="s">
        <v>0</v>
      </c>
      <c r="DH282" s="71" t="s">
        <v>0</v>
      </c>
      <c r="DI282" s="71" t="s">
        <v>0</v>
      </c>
      <c r="DJ282" s="71" t="s">
        <v>0</v>
      </c>
      <c r="DK282" s="71" t="s">
        <v>0</v>
      </c>
      <c r="DL282" s="71" t="s">
        <v>0</v>
      </c>
      <c r="DM282" s="71" t="s">
        <v>0</v>
      </c>
      <c r="DN282" s="71" t="s">
        <v>0</v>
      </c>
      <c r="DO282" s="71" t="s">
        <v>0</v>
      </c>
      <c r="DP282" s="71" t="s">
        <v>0</v>
      </c>
      <c r="DQ282" s="71" t="s">
        <v>0</v>
      </c>
      <c r="DR282" s="71" t="s">
        <v>0</v>
      </c>
      <c r="DS282" s="71" t="s">
        <v>0</v>
      </c>
      <c r="DT282" s="143">
        <f>(2.71828^(-492.8857+59.0795*K282+7.224*L282))/(1+(2.71828^(-492.8857+59.0795*K282+7.224*L282)))</f>
        <v>1.4282340018282298E-42</v>
      </c>
      <c r="DU282" s="40">
        <f>COUNTIF($M282,"=13")+COUNTIF($N282,"=21")+COUNTIF($O282,"=14")+COUNTIF($P282,"=11")+COUNTIF($Q282,"=11")+COUNTIF($R282,"=14")+COUNTIF($S282,"=12")+COUNTIF($T282,"=12")+COUNTIF($U282,"=12")+COUNTIF($V282,"=13")+COUNTIF($W282,"=13")+COUNTIF($X282,"=16")</f>
        <v>9</v>
      </c>
      <c r="DV282" s="40">
        <f>COUNTIF($Y282,"=17")+COUNTIF($Z282,"=9")+COUNTIF($AA282,"=9")+COUNTIF($AB282,"=11")+COUNTIF($AC282,"=11")+COUNTIF($AD282,"=25")+COUNTIF($AE282,"=15")+COUNTIF($AF282,"=19")+COUNTIF($AG282,"=30")+COUNTIF($AH282,"=15")+COUNTIF($AI282,"=15")+COUNTIF($AJ282,"=16")+COUNTIF($AK282,"=17")</f>
        <v>10</v>
      </c>
      <c r="DW282" s="40">
        <f>COUNTIF($AL282,"=11")+COUNTIF($AM282,"=11")+COUNTIF($AN282,"=22")+COUNTIF($AO282,"=23")+COUNTIF($AP282,"=17")+COUNTIF($AQ282,"=14")+COUNTIF($AR282,"=19")+COUNTIF($AS282,"=17")+COUNTIF($AV282,"=12")+COUNTIF($AW282,"=12")</f>
        <v>6</v>
      </c>
      <c r="DX282" s="40">
        <f>COUNTIF($AX282,"=11")+COUNTIF($AY282,"=9")+COUNTIF($AZ282,"=15")+COUNTIF($BA282,"=16")+COUNTIF($BB282,"=8")+COUNTIF($BC282,"=10")+COUNTIF($BD282,"=10")+COUNTIF($BE282,"=8")+COUNTIF($BF282,"=10")+COUNTIF($BG282,"=10")</f>
        <v>9</v>
      </c>
      <c r="DY282" s="40">
        <f>COUNTIF($BH282,"=12")+COUNTIF($BI282,"=23")+COUNTIF($BJ282,"=23")+COUNTIF($BK282,"=15")+COUNTIF($BL282,"=10")+COUNTIF($BM282,"=12")+COUNTIF($BN282,"=12")+COUNTIF($BO282,"=16")+COUNTIF($BP282,"=8")+COUNTIF($BQ282,"=12")+COUNTIF($BR282,"=22")+COUNTIF($BS282,"=20")+COUNTIF($BT282,"=13")</f>
        <v>11</v>
      </c>
      <c r="DZ282" s="40">
        <f>COUNTIF($BU282,"=12")+COUNTIF($BV282,"=11")+COUNTIF($BW282,"=13")+COUNTIF($BX282,"=10")+COUNTIF($BY282,"=11")+COUNTIF($BZ282,"=12")+COUNTIF($CA282,"=12")</f>
        <v>6</v>
      </c>
      <c r="EA282" s="2" t="s">
        <v>0</v>
      </c>
      <c r="EB282" s="20" t="s">
        <v>0</v>
      </c>
    </row>
    <row r="283" spans="1:133" s="51" customFormat="1" x14ac:dyDescent="0.25">
      <c r="A283" s="20">
        <v>325202</v>
      </c>
      <c r="B283" s="52" t="s">
        <v>147</v>
      </c>
      <c r="C283" s="2" t="s">
        <v>166</v>
      </c>
      <c r="D283" s="112" t="s">
        <v>31</v>
      </c>
      <c r="E283" s="26" t="s">
        <v>111</v>
      </c>
      <c r="F283" s="2" t="s">
        <v>147</v>
      </c>
      <c r="G283" s="98">
        <v>43739</v>
      </c>
      <c r="H283" s="72" t="s">
        <v>0</v>
      </c>
      <c r="I283" s="20" t="s">
        <v>286</v>
      </c>
      <c r="J283" s="2" t="s">
        <v>284</v>
      </c>
      <c r="K283" s="123">
        <f>+COUNTIF($N283,"&lt;=21")+COUNTIF($AA283,"&lt;=9")+COUNTIF($AJ283,"&lt;=16")+COUNTIF($AN283,"&gt;=22")+COUNTIF($AP283,"&gt;=17")+COUNTIF($AQ283,"&lt;=14")+COUNTIF($AR283,"&gt;=19")+COUNTIF($BK283,"&lt;=15")+COUNTIF($BO283,"&gt;=16")+COUNTIF($BX283,"&lt;=10")</f>
        <v>5</v>
      </c>
      <c r="L283" s="124">
        <f>65-(+DU283+DV283+DW283+DX283+DY283+DZ283)</f>
        <v>14</v>
      </c>
      <c r="M283" s="113">
        <v>13</v>
      </c>
      <c r="N283" s="113">
        <v>24</v>
      </c>
      <c r="O283" s="113">
        <v>14</v>
      </c>
      <c r="P283" s="113">
        <v>10</v>
      </c>
      <c r="Q283" s="114">
        <v>12</v>
      </c>
      <c r="R283" s="114">
        <v>14</v>
      </c>
      <c r="S283" s="113">
        <v>12</v>
      </c>
      <c r="T283" s="113">
        <v>12</v>
      </c>
      <c r="U283" s="113">
        <v>12</v>
      </c>
      <c r="V283" s="113">
        <v>14</v>
      </c>
      <c r="W283" s="113">
        <v>13</v>
      </c>
      <c r="X283" s="113">
        <v>16</v>
      </c>
      <c r="Y283" s="113">
        <v>17</v>
      </c>
      <c r="Z283" s="114">
        <v>9</v>
      </c>
      <c r="AA283" s="114">
        <v>10</v>
      </c>
      <c r="AB283" s="113">
        <v>11</v>
      </c>
      <c r="AC283" s="113">
        <v>11</v>
      </c>
      <c r="AD283" s="113">
        <v>25</v>
      </c>
      <c r="AE283" s="113">
        <v>15</v>
      </c>
      <c r="AF283" s="113">
        <v>19</v>
      </c>
      <c r="AG283" s="113">
        <v>29</v>
      </c>
      <c r="AH283" s="114">
        <v>15</v>
      </c>
      <c r="AI283" s="114">
        <v>15</v>
      </c>
      <c r="AJ283" s="114">
        <v>16</v>
      </c>
      <c r="AK283" s="114">
        <v>17</v>
      </c>
      <c r="AL283" s="113">
        <v>11</v>
      </c>
      <c r="AM283" s="113">
        <v>11</v>
      </c>
      <c r="AN283" s="114">
        <v>19</v>
      </c>
      <c r="AO283" s="114">
        <v>22</v>
      </c>
      <c r="AP283" s="113">
        <v>18</v>
      </c>
      <c r="AQ283" s="113">
        <v>14</v>
      </c>
      <c r="AR283" s="113">
        <v>17</v>
      </c>
      <c r="AS283" s="113">
        <v>17</v>
      </c>
      <c r="AT283" s="114">
        <v>37</v>
      </c>
      <c r="AU283" s="114">
        <v>38</v>
      </c>
      <c r="AV283" s="113">
        <v>12</v>
      </c>
      <c r="AW283" s="113">
        <v>12</v>
      </c>
      <c r="AX283" s="113">
        <v>11</v>
      </c>
      <c r="AY283" s="113">
        <v>9</v>
      </c>
      <c r="AZ283" s="114">
        <v>16</v>
      </c>
      <c r="BA283" s="114">
        <v>16</v>
      </c>
      <c r="BB283" s="113">
        <v>8</v>
      </c>
      <c r="BC283" s="113">
        <v>10</v>
      </c>
      <c r="BD283" s="113">
        <v>10</v>
      </c>
      <c r="BE283" s="113">
        <v>8</v>
      </c>
      <c r="BF283" s="113">
        <v>10</v>
      </c>
      <c r="BG283" s="113">
        <v>10</v>
      </c>
      <c r="BH283" s="113">
        <v>12</v>
      </c>
      <c r="BI283" s="114">
        <v>23</v>
      </c>
      <c r="BJ283" s="114">
        <v>23</v>
      </c>
      <c r="BK283" s="113">
        <v>15</v>
      </c>
      <c r="BL283" s="113">
        <v>10</v>
      </c>
      <c r="BM283" s="113">
        <v>12</v>
      </c>
      <c r="BN283" s="113">
        <v>12</v>
      </c>
      <c r="BO283" s="113">
        <v>15</v>
      </c>
      <c r="BP283" s="113">
        <v>8</v>
      </c>
      <c r="BQ283" s="113">
        <v>12</v>
      </c>
      <c r="BR283" s="113">
        <v>22</v>
      </c>
      <c r="BS283" s="113">
        <v>20</v>
      </c>
      <c r="BT283" s="113">
        <v>14</v>
      </c>
      <c r="BU283" s="113">
        <v>12</v>
      </c>
      <c r="BV283" s="113">
        <v>11</v>
      </c>
      <c r="BW283" s="113">
        <v>13</v>
      </c>
      <c r="BX283" s="113">
        <v>10</v>
      </c>
      <c r="BY283" s="113">
        <v>11</v>
      </c>
      <c r="BZ283" s="113">
        <v>13</v>
      </c>
      <c r="CA283" s="113">
        <v>12</v>
      </c>
      <c r="CB283" s="71" t="s">
        <v>0</v>
      </c>
      <c r="CC283" s="71" t="s">
        <v>0</v>
      </c>
      <c r="CD283" s="71" t="s">
        <v>0</v>
      </c>
      <c r="CE283" s="71" t="s">
        <v>0</v>
      </c>
      <c r="CF283" s="71" t="s">
        <v>0</v>
      </c>
      <c r="CG283" s="71" t="s">
        <v>0</v>
      </c>
      <c r="CH283" s="71" t="s">
        <v>0</v>
      </c>
      <c r="CI283" s="71" t="s">
        <v>0</v>
      </c>
      <c r="CJ283" s="71" t="s">
        <v>0</v>
      </c>
      <c r="CK283" s="71" t="s">
        <v>0</v>
      </c>
      <c r="CL283" s="71" t="s">
        <v>0</v>
      </c>
      <c r="CM283" s="71" t="s">
        <v>0</v>
      </c>
      <c r="CN283" s="71" t="s">
        <v>0</v>
      </c>
      <c r="CO283" s="71" t="s">
        <v>0</v>
      </c>
      <c r="CP283" s="71" t="s">
        <v>0</v>
      </c>
      <c r="CQ283" s="71" t="s">
        <v>0</v>
      </c>
      <c r="CR283" s="71" t="s">
        <v>0</v>
      </c>
      <c r="CS283" s="71" t="s">
        <v>0</v>
      </c>
      <c r="CT283" s="71" t="s">
        <v>0</v>
      </c>
      <c r="CU283" s="71" t="s">
        <v>0</v>
      </c>
      <c r="CV283" s="71" t="s">
        <v>0</v>
      </c>
      <c r="CW283" s="71" t="s">
        <v>0</v>
      </c>
      <c r="CX283" s="71" t="s">
        <v>0</v>
      </c>
      <c r="CY283" s="71" t="s">
        <v>0</v>
      </c>
      <c r="CZ283" s="71" t="s">
        <v>0</v>
      </c>
      <c r="DA283" s="71" t="s">
        <v>0</v>
      </c>
      <c r="DB283" s="71" t="s">
        <v>0</v>
      </c>
      <c r="DC283" s="71" t="s">
        <v>0</v>
      </c>
      <c r="DD283" s="71" t="s">
        <v>0</v>
      </c>
      <c r="DE283" s="71" t="s">
        <v>0</v>
      </c>
      <c r="DF283" s="71" t="s">
        <v>0</v>
      </c>
      <c r="DG283" s="71" t="s">
        <v>0</v>
      </c>
      <c r="DH283" s="71" t="s">
        <v>0</v>
      </c>
      <c r="DI283" s="71" t="s">
        <v>0</v>
      </c>
      <c r="DJ283" s="71" t="s">
        <v>0</v>
      </c>
      <c r="DK283" s="71" t="s">
        <v>0</v>
      </c>
      <c r="DL283" s="71" t="s">
        <v>0</v>
      </c>
      <c r="DM283" s="71" t="s">
        <v>0</v>
      </c>
      <c r="DN283" s="71" t="s">
        <v>0</v>
      </c>
      <c r="DO283" s="71" t="s">
        <v>0</v>
      </c>
      <c r="DP283" s="71" t="s">
        <v>0</v>
      </c>
      <c r="DQ283" s="71" t="s">
        <v>0</v>
      </c>
      <c r="DR283" s="71" t="s">
        <v>0</v>
      </c>
      <c r="DS283" s="71" t="s">
        <v>0</v>
      </c>
      <c r="DT283" s="143">
        <f>(2.71828^(-492.8857+59.0795*K283+7.224*L283))/(1+(2.71828^(-492.8857+59.0795*K283+7.224*L283)))</f>
        <v>1.4282340018282298E-42</v>
      </c>
      <c r="DU283" s="40">
        <f>COUNTIF($M283,"=13")+COUNTIF($N283,"=21")+COUNTIF($O283,"=14")+COUNTIF($P283,"=11")+COUNTIF($Q283,"=11")+COUNTIF($R283,"=14")+COUNTIF($S283,"=12")+COUNTIF($T283,"=12")+COUNTIF($U283,"=12")+COUNTIF($V283,"=13")+COUNTIF($W283,"=13")+COUNTIF($X283,"=16")</f>
        <v>8</v>
      </c>
      <c r="DV283" s="40">
        <f>COUNTIF($Y283,"=17")+COUNTIF($Z283,"=9")+COUNTIF($AA283,"=9")+COUNTIF($AB283,"=11")+COUNTIF($AC283,"=11")+COUNTIF($AD283,"=25")+COUNTIF($AE283,"=15")+COUNTIF($AF283,"=19")+COUNTIF($AG283,"=30")+COUNTIF($AH283,"=15")+COUNTIF($AI283,"=15")+COUNTIF($AJ283,"=16")+COUNTIF($AK283,"=17")</f>
        <v>11</v>
      </c>
      <c r="DW283" s="40">
        <f>COUNTIF($AL283,"=11")+COUNTIF($AM283,"=11")+COUNTIF($AN283,"=22")+COUNTIF($AO283,"=23")+COUNTIF($AP283,"=17")+COUNTIF($AQ283,"=14")+COUNTIF($AR283,"=19")+COUNTIF($AS283,"=17")+COUNTIF($AV283,"=12")+COUNTIF($AW283,"=12")</f>
        <v>6</v>
      </c>
      <c r="DX283" s="40">
        <f>COUNTIF($AX283,"=11")+COUNTIF($AY283,"=9")+COUNTIF($AZ283,"=15")+COUNTIF($BA283,"=16")+COUNTIF($BB283,"=8")+COUNTIF($BC283,"=10")+COUNTIF($BD283,"=10")+COUNTIF($BE283,"=8")+COUNTIF($BF283,"=10")+COUNTIF($BG283,"=10")</f>
        <v>9</v>
      </c>
      <c r="DY283" s="40">
        <f>COUNTIF($BH283,"=12")+COUNTIF($BI283,"=23")+COUNTIF($BJ283,"=23")+COUNTIF($BK283,"=15")+COUNTIF($BL283,"=10")+COUNTIF($BM283,"=12")+COUNTIF($BN283,"=12")+COUNTIF($BO283,"=16")+COUNTIF($BP283,"=8")+COUNTIF($BQ283,"=12")+COUNTIF($BR283,"=22")+COUNTIF($BS283,"=20")+COUNTIF($BT283,"=13")</f>
        <v>11</v>
      </c>
      <c r="DZ283" s="40">
        <f>COUNTIF($BU283,"=12")+COUNTIF($BV283,"=11")+COUNTIF($BW283,"=13")+COUNTIF($BX283,"=10")+COUNTIF($BY283,"=11")+COUNTIF($BZ283,"=12")+COUNTIF($CA283,"=12")</f>
        <v>6</v>
      </c>
      <c r="EA283" s="2" t="s">
        <v>0</v>
      </c>
      <c r="EB283" s="2" t="s">
        <v>0</v>
      </c>
    </row>
    <row r="284" spans="1:133" s="51" customFormat="1" x14ac:dyDescent="0.25">
      <c r="A284" s="20">
        <v>335475</v>
      </c>
      <c r="B284" s="52" t="s">
        <v>132</v>
      </c>
      <c r="C284" s="2" t="s">
        <v>166</v>
      </c>
      <c r="D284" s="112" t="s">
        <v>31</v>
      </c>
      <c r="E284" s="2" t="s">
        <v>3</v>
      </c>
      <c r="F284" s="2" t="s">
        <v>28</v>
      </c>
      <c r="G284" s="98">
        <v>43739</v>
      </c>
      <c r="H284" s="72" t="s">
        <v>0</v>
      </c>
      <c r="I284" s="2" t="s">
        <v>285</v>
      </c>
      <c r="J284" s="2" t="s">
        <v>284</v>
      </c>
      <c r="K284" s="123">
        <f>+COUNTIF($N284,"&lt;=21")+COUNTIF($AA284,"&lt;=9")+COUNTIF($AJ284,"&lt;=16")+COUNTIF($AN284,"&gt;=22")+COUNTIF($AP284,"&gt;=17")+COUNTIF($AQ284,"&lt;=14")+COUNTIF($AR284,"&gt;=19")+COUNTIF($BK284,"&lt;=15")+COUNTIF($BO284,"&gt;=16")+COUNTIF($BX284,"&lt;=10")</f>
        <v>5</v>
      </c>
      <c r="L284" s="124">
        <f>65-(+DU284+DV284+DW284+DX284+DY284+DZ284)</f>
        <v>14</v>
      </c>
      <c r="M284" s="54">
        <v>13</v>
      </c>
      <c r="N284" s="54">
        <v>23</v>
      </c>
      <c r="O284" s="54">
        <v>14</v>
      </c>
      <c r="P284" s="54">
        <v>11</v>
      </c>
      <c r="Q284" s="114">
        <v>11</v>
      </c>
      <c r="R284" s="114">
        <v>15</v>
      </c>
      <c r="S284" s="54">
        <v>12</v>
      </c>
      <c r="T284" s="54">
        <v>12</v>
      </c>
      <c r="U284" s="54">
        <v>11</v>
      </c>
      <c r="V284" s="54">
        <v>13</v>
      </c>
      <c r="W284" s="54">
        <v>13</v>
      </c>
      <c r="X284" s="54">
        <v>16</v>
      </c>
      <c r="Y284" s="54">
        <v>17</v>
      </c>
      <c r="Z284" s="114">
        <v>9</v>
      </c>
      <c r="AA284" s="114">
        <v>10</v>
      </c>
      <c r="AB284" s="54">
        <v>11</v>
      </c>
      <c r="AC284" s="54">
        <v>11</v>
      </c>
      <c r="AD284" s="54">
        <v>25</v>
      </c>
      <c r="AE284" s="54">
        <v>15</v>
      </c>
      <c r="AF284" s="54">
        <v>20</v>
      </c>
      <c r="AG284" s="54">
        <v>30</v>
      </c>
      <c r="AH284" s="114">
        <v>15</v>
      </c>
      <c r="AI284" s="114">
        <v>15</v>
      </c>
      <c r="AJ284" s="114">
        <v>16</v>
      </c>
      <c r="AK284" s="114">
        <v>17</v>
      </c>
      <c r="AL284" s="54">
        <v>11</v>
      </c>
      <c r="AM284" s="54">
        <v>10</v>
      </c>
      <c r="AN284" s="114">
        <v>19</v>
      </c>
      <c r="AO284" s="114">
        <v>23</v>
      </c>
      <c r="AP284" s="54">
        <v>16</v>
      </c>
      <c r="AQ284" s="54">
        <v>14</v>
      </c>
      <c r="AR284" s="54">
        <v>17</v>
      </c>
      <c r="AS284" s="54">
        <v>17</v>
      </c>
      <c r="AT284" s="114">
        <v>35</v>
      </c>
      <c r="AU284" s="114">
        <v>40</v>
      </c>
      <c r="AV284" s="54">
        <v>11</v>
      </c>
      <c r="AW284" s="54">
        <v>12</v>
      </c>
      <c r="AX284" s="54">
        <v>11</v>
      </c>
      <c r="AY284" s="54">
        <v>9</v>
      </c>
      <c r="AZ284" s="114">
        <v>15</v>
      </c>
      <c r="BA284" s="114">
        <v>16</v>
      </c>
      <c r="BB284" s="54">
        <v>8</v>
      </c>
      <c r="BC284" s="54">
        <v>10</v>
      </c>
      <c r="BD284" s="54">
        <v>10</v>
      </c>
      <c r="BE284" s="54">
        <v>8</v>
      </c>
      <c r="BF284" s="54">
        <v>10</v>
      </c>
      <c r="BG284" s="54">
        <v>9</v>
      </c>
      <c r="BH284" s="54">
        <v>12</v>
      </c>
      <c r="BI284" s="114">
        <v>21</v>
      </c>
      <c r="BJ284" s="114">
        <v>23</v>
      </c>
      <c r="BK284" s="54">
        <v>15</v>
      </c>
      <c r="BL284" s="54">
        <v>10</v>
      </c>
      <c r="BM284" s="54">
        <v>12</v>
      </c>
      <c r="BN284" s="54">
        <v>12</v>
      </c>
      <c r="BO284" s="54">
        <v>17</v>
      </c>
      <c r="BP284" s="54">
        <v>8</v>
      </c>
      <c r="BQ284" s="54">
        <v>12</v>
      </c>
      <c r="BR284" s="54">
        <v>22</v>
      </c>
      <c r="BS284" s="54">
        <v>19</v>
      </c>
      <c r="BT284" s="54">
        <v>13</v>
      </c>
      <c r="BU284" s="54">
        <v>12</v>
      </c>
      <c r="BV284" s="54">
        <v>11</v>
      </c>
      <c r="BW284" s="54">
        <v>13</v>
      </c>
      <c r="BX284" s="54">
        <v>10</v>
      </c>
      <c r="BY284" s="54">
        <v>11</v>
      </c>
      <c r="BZ284" s="54">
        <v>12</v>
      </c>
      <c r="CA284" s="54">
        <v>12</v>
      </c>
      <c r="CB284" s="62">
        <v>35</v>
      </c>
      <c r="CC284" s="62">
        <v>15</v>
      </c>
      <c r="CD284" s="62">
        <v>9</v>
      </c>
      <c r="CE284" s="62">
        <v>17</v>
      </c>
      <c r="CF284" s="62">
        <v>12</v>
      </c>
      <c r="CG284" s="62">
        <v>24</v>
      </c>
      <c r="CH284" s="62">
        <v>26</v>
      </c>
      <c r="CI284" s="62">
        <v>19</v>
      </c>
      <c r="CJ284" s="62">
        <v>12</v>
      </c>
      <c r="CK284" s="62">
        <v>11</v>
      </c>
      <c r="CL284" s="62">
        <v>13</v>
      </c>
      <c r="CM284" s="62">
        <v>12</v>
      </c>
      <c r="CN284" s="62">
        <v>10</v>
      </c>
      <c r="CO284" s="62">
        <v>9</v>
      </c>
      <c r="CP284" s="62">
        <v>13</v>
      </c>
      <c r="CQ284" s="62">
        <v>12</v>
      </c>
      <c r="CR284" s="62">
        <v>10</v>
      </c>
      <c r="CS284" s="62">
        <v>11</v>
      </c>
      <c r="CT284" s="62">
        <v>11</v>
      </c>
      <c r="CU284" s="62">
        <v>30</v>
      </c>
      <c r="CV284" s="62">
        <v>12</v>
      </c>
      <c r="CW284" s="62">
        <v>13</v>
      </c>
      <c r="CX284" s="62">
        <v>24</v>
      </c>
      <c r="CY284" s="62">
        <v>13</v>
      </c>
      <c r="CZ284" s="62">
        <v>10</v>
      </c>
      <c r="DA284" s="62">
        <v>10</v>
      </c>
      <c r="DB284" s="62">
        <v>21</v>
      </c>
      <c r="DC284" s="62">
        <v>15</v>
      </c>
      <c r="DD284" s="62">
        <v>19</v>
      </c>
      <c r="DE284" s="62">
        <v>12</v>
      </c>
      <c r="DF284" s="62">
        <v>24</v>
      </c>
      <c r="DG284" s="62">
        <v>16</v>
      </c>
      <c r="DH284" s="62">
        <v>12</v>
      </c>
      <c r="DI284" s="62">
        <v>15</v>
      </c>
      <c r="DJ284" s="62">
        <v>24</v>
      </c>
      <c r="DK284" s="62">
        <v>12</v>
      </c>
      <c r="DL284" s="62">
        <v>23</v>
      </c>
      <c r="DM284" s="62">
        <v>18</v>
      </c>
      <c r="DN284" s="62">
        <v>10</v>
      </c>
      <c r="DO284" s="62">
        <v>14</v>
      </c>
      <c r="DP284" s="62">
        <v>17</v>
      </c>
      <c r="DQ284" s="62">
        <v>9</v>
      </c>
      <c r="DR284" s="62">
        <v>12</v>
      </c>
      <c r="DS284" s="62">
        <v>11</v>
      </c>
      <c r="DT284" s="143">
        <f>(2.71828^(-492.8857+59.0795*K284+7.224*L284))/(1+(2.71828^(-492.8857+59.0795*K284+7.224*L284)))</f>
        <v>1.4282340018282298E-42</v>
      </c>
      <c r="DU284" s="40">
        <f>COUNTIF($M284,"=13")+COUNTIF($N284,"=21")+COUNTIF($O284,"=14")+COUNTIF($P284,"=11")+COUNTIF($Q284,"=11")+COUNTIF($R284,"=14")+COUNTIF($S284,"=12")+COUNTIF($T284,"=12")+COUNTIF($U284,"=12")+COUNTIF($V284,"=13")+COUNTIF($W284,"=13")+COUNTIF($X284,"=16")</f>
        <v>9</v>
      </c>
      <c r="DV284" s="40">
        <f>COUNTIF($Y284,"=17")+COUNTIF($Z284,"=9")+COUNTIF($AA284,"=9")+COUNTIF($AB284,"=11")+COUNTIF($AC284,"=11")+COUNTIF($AD284,"=25")+COUNTIF($AE284,"=15")+COUNTIF($AF284,"=19")+COUNTIF($AG284,"=30")+COUNTIF($AH284,"=15")+COUNTIF($AI284,"=15")+COUNTIF($AJ284,"=16")+COUNTIF($AK284,"=17")</f>
        <v>11</v>
      </c>
      <c r="DW284" s="40">
        <f>COUNTIF($AL284,"=11")+COUNTIF($AM284,"=11")+COUNTIF($AN284,"=22")+COUNTIF($AO284,"=23")+COUNTIF($AP284,"=17")+COUNTIF($AQ284,"=14")+COUNTIF($AR284,"=19")+COUNTIF($AS284,"=17")+COUNTIF($AV284,"=12")+COUNTIF($AW284,"=12")</f>
        <v>5</v>
      </c>
      <c r="DX284" s="40">
        <f>COUNTIF($AX284,"=11")+COUNTIF($AY284,"=9")+COUNTIF($AZ284,"=15")+COUNTIF($BA284,"=16")+COUNTIF($BB284,"=8")+COUNTIF($BC284,"=10")+COUNTIF($BD284,"=10")+COUNTIF($BE284,"=8")+COUNTIF($BF284,"=10")+COUNTIF($BG284,"=10")</f>
        <v>9</v>
      </c>
      <c r="DY284" s="40">
        <f>COUNTIF($BH284,"=12")+COUNTIF($BI284,"=23")+COUNTIF($BJ284,"=23")+COUNTIF($BK284,"=15")+COUNTIF($BL284,"=10")+COUNTIF($BM284,"=12")+COUNTIF($BN284,"=12")+COUNTIF($BO284,"=16")+COUNTIF($BP284,"=8")+COUNTIF($BQ284,"=12")+COUNTIF($BR284,"=22")+COUNTIF($BS284,"=20")+COUNTIF($BT284,"=13")</f>
        <v>10</v>
      </c>
      <c r="DZ284" s="40">
        <f>COUNTIF($BU284,"=12")+COUNTIF($BV284,"=11")+COUNTIF($BW284,"=13")+COUNTIF($BX284,"=10")+COUNTIF($BY284,"=11")+COUNTIF($BZ284,"=12")+COUNTIF($CA284,"=12")</f>
        <v>7</v>
      </c>
      <c r="EA284" s="2" t="s">
        <v>132</v>
      </c>
      <c r="EB284" s="2" t="s">
        <v>0</v>
      </c>
    </row>
    <row r="285" spans="1:133" s="51" customFormat="1" x14ac:dyDescent="0.25">
      <c r="A285" s="20">
        <v>867455</v>
      </c>
      <c r="B285" s="2" t="s">
        <v>13</v>
      </c>
      <c r="C285" s="2" t="s">
        <v>166</v>
      </c>
      <c r="D285" s="112" t="s">
        <v>31</v>
      </c>
      <c r="E285" s="2" t="s">
        <v>12</v>
      </c>
      <c r="F285" s="2" t="s">
        <v>13</v>
      </c>
      <c r="G285" s="98">
        <v>43739</v>
      </c>
      <c r="H285" s="72" t="s">
        <v>0</v>
      </c>
      <c r="I285" s="20" t="s">
        <v>286</v>
      </c>
      <c r="J285" s="2" t="s">
        <v>284</v>
      </c>
      <c r="K285" s="123">
        <f>+COUNTIF($N285,"&lt;=21")+COUNTIF($AA285,"&lt;=9")+COUNTIF($AJ285,"&lt;=16")+COUNTIF($AN285,"&gt;=22")+COUNTIF($AP285,"&gt;=17")+COUNTIF($AQ285,"&lt;=14")+COUNTIF($AR285,"&gt;=19")+COUNTIF($BK285,"&lt;=15")+COUNTIF($BO285,"&gt;=16")+COUNTIF($BX285,"&lt;=10")</f>
        <v>5</v>
      </c>
      <c r="L285" s="124">
        <f>65-(+DU285+DV285+DW285+DX285+DY285+DZ285)</f>
        <v>14</v>
      </c>
      <c r="M285" s="113">
        <v>13</v>
      </c>
      <c r="N285" s="113">
        <v>25</v>
      </c>
      <c r="O285" s="113">
        <v>14</v>
      </c>
      <c r="P285" s="113">
        <v>11</v>
      </c>
      <c r="Q285" s="114">
        <v>11</v>
      </c>
      <c r="R285" s="114">
        <v>13</v>
      </c>
      <c r="S285" s="113">
        <v>12</v>
      </c>
      <c r="T285" s="113">
        <v>12</v>
      </c>
      <c r="U285" s="113">
        <v>12</v>
      </c>
      <c r="V285" s="113">
        <v>13</v>
      </c>
      <c r="W285" s="113">
        <v>14</v>
      </c>
      <c r="X285" s="113">
        <v>16</v>
      </c>
      <c r="Y285" s="113">
        <v>17</v>
      </c>
      <c r="Z285" s="114">
        <v>9</v>
      </c>
      <c r="AA285" s="114">
        <v>10</v>
      </c>
      <c r="AB285" s="113">
        <v>11</v>
      </c>
      <c r="AC285" s="113">
        <v>11</v>
      </c>
      <c r="AD285" s="113">
        <v>25</v>
      </c>
      <c r="AE285" s="113">
        <v>15</v>
      </c>
      <c r="AF285" s="113">
        <v>18</v>
      </c>
      <c r="AG285" s="113">
        <v>30</v>
      </c>
      <c r="AH285" s="114">
        <v>15</v>
      </c>
      <c r="AI285" s="114">
        <v>16</v>
      </c>
      <c r="AJ285" s="114">
        <v>16</v>
      </c>
      <c r="AK285" s="114">
        <v>17</v>
      </c>
      <c r="AL285" s="113">
        <v>12</v>
      </c>
      <c r="AM285" s="113">
        <v>12</v>
      </c>
      <c r="AN285" s="114">
        <v>19</v>
      </c>
      <c r="AO285" s="114">
        <v>23</v>
      </c>
      <c r="AP285" s="113">
        <v>16</v>
      </c>
      <c r="AQ285" s="113">
        <v>16</v>
      </c>
      <c r="AR285" s="113">
        <v>19</v>
      </c>
      <c r="AS285" s="113">
        <v>16</v>
      </c>
      <c r="AT285" s="114">
        <v>37</v>
      </c>
      <c r="AU285" s="114">
        <v>40</v>
      </c>
      <c r="AV285" s="113">
        <v>12</v>
      </c>
      <c r="AW285" s="113">
        <v>12</v>
      </c>
      <c r="AX285" s="113">
        <v>11</v>
      </c>
      <c r="AY285" s="113">
        <v>9</v>
      </c>
      <c r="AZ285" s="114">
        <v>15</v>
      </c>
      <c r="BA285" s="114">
        <v>16</v>
      </c>
      <c r="BB285" s="113">
        <v>8</v>
      </c>
      <c r="BC285" s="113">
        <v>10</v>
      </c>
      <c r="BD285" s="113">
        <v>10</v>
      </c>
      <c r="BE285" s="113">
        <v>8</v>
      </c>
      <c r="BF285" s="113">
        <v>10</v>
      </c>
      <c r="BG285" s="113">
        <v>10</v>
      </c>
      <c r="BH285" s="113">
        <v>12</v>
      </c>
      <c r="BI285" s="114">
        <v>21</v>
      </c>
      <c r="BJ285" s="114">
        <v>23</v>
      </c>
      <c r="BK285" s="113">
        <v>15</v>
      </c>
      <c r="BL285" s="113">
        <v>10</v>
      </c>
      <c r="BM285" s="113">
        <v>12</v>
      </c>
      <c r="BN285" s="113">
        <v>12</v>
      </c>
      <c r="BO285" s="113">
        <v>16</v>
      </c>
      <c r="BP285" s="113">
        <v>8</v>
      </c>
      <c r="BQ285" s="113">
        <v>12</v>
      </c>
      <c r="BR285" s="113">
        <v>25</v>
      </c>
      <c r="BS285" s="113">
        <v>20</v>
      </c>
      <c r="BT285" s="113">
        <v>13</v>
      </c>
      <c r="BU285" s="113">
        <v>12</v>
      </c>
      <c r="BV285" s="113">
        <v>11</v>
      </c>
      <c r="BW285" s="113">
        <v>13</v>
      </c>
      <c r="BX285" s="113">
        <v>10</v>
      </c>
      <c r="BY285" s="113">
        <v>11</v>
      </c>
      <c r="BZ285" s="113">
        <v>12</v>
      </c>
      <c r="CA285" s="113">
        <v>12</v>
      </c>
      <c r="CB285" s="71" t="s">
        <v>0</v>
      </c>
      <c r="CC285" s="71" t="s">
        <v>0</v>
      </c>
      <c r="CD285" s="71" t="s">
        <v>0</v>
      </c>
      <c r="CE285" s="71" t="s">
        <v>0</v>
      </c>
      <c r="CF285" s="71" t="s">
        <v>0</v>
      </c>
      <c r="CG285" s="71" t="s">
        <v>0</v>
      </c>
      <c r="CH285" s="71" t="s">
        <v>0</v>
      </c>
      <c r="CI285" s="71" t="s">
        <v>0</v>
      </c>
      <c r="CJ285" s="71" t="s">
        <v>0</v>
      </c>
      <c r="CK285" s="71" t="s">
        <v>0</v>
      </c>
      <c r="CL285" s="71" t="s">
        <v>0</v>
      </c>
      <c r="CM285" s="71" t="s">
        <v>0</v>
      </c>
      <c r="CN285" s="71" t="s">
        <v>0</v>
      </c>
      <c r="CO285" s="71" t="s">
        <v>0</v>
      </c>
      <c r="CP285" s="71" t="s">
        <v>0</v>
      </c>
      <c r="CQ285" s="71" t="s">
        <v>0</v>
      </c>
      <c r="CR285" s="71" t="s">
        <v>0</v>
      </c>
      <c r="CS285" s="71" t="s">
        <v>0</v>
      </c>
      <c r="CT285" s="71" t="s">
        <v>0</v>
      </c>
      <c r="CU285" s="71" t="s">
        <v>0</v>
      </c>
      <c r="CV285" s="71" t="s">
        <v>0</v>
      </c>
      <c r="CW285" s="71" t="s">
        <v>0</v>
      </c>
      <c r="CX285" s="71" t="s">
        <v>0</v>
      </c>
      <c r="CY285" s="71" t="s">
        <v>0</v>
      </c>
      <c r="CZ285" s="71" t="s">
        <v>0</v>
      </c>
      <c r="DA285" s="71" t="s">
        <v>0</v>
      </c>
      <c r="DB285" s="71" t="s">
        <v>0</v>
      </c>
      <c r="DC285" s="71" t="s">
        <v>0</v>
      </c>
      <c r="DD285" s="71" t="s">
        <v>0</v>
      </c>
      <c r="DE285" s="71" t="s">
        <v>0</v>
      </c>
      <c r="DF285" s="71" t="s">
        <v>0</v>
      </c>
      <c r="DG285" s="71" t="s">
        <v>0</v>
      </c>
      <c r="DH285" s="71" t="s">
        <v>0</v>
      </c>
      <c r="DI285" s="71" t="s">
        <v>0</v>
      </c>
      <c r="DJ285" s="71" t="s">
        <v>0</v>
      </c>
      <c r="DK285" s="71" t="s">
        <v>0</v>
      </c>
      <c r="DL285" s="71" t="s">
        <v>0</v>
      </c>
      <c r="DM285" s="71" t="s">
        <v>0</v>
      </c>
      <c r="DN285" s="71" t="s">
        <v>0</v>
      </c>
      <c r="DO285" s="71" t="s">
        <v>0</v>
      </c>
      <c r="DP285" s="71" t="s">
        <v>0</v>
      </c>
      <c r="DQ285" s="71" t="s">
        <v>0</v>
      </c>
      <c r="DR285" s="71" t="s">
        <v>0</v>
      </c>
      <c r="DS285" s="71" t="s">
        <v>0</v>
      </c>
      <c r="DT285" s="143">
        <f>(2.71828^(-492.8857+59.0795*K285+7.224*L285))/(1+(2.71828^(-492.8857+59.0795*K285+7.224*L285)))</f>
        <v>1.4282340018282298E-42</v>
      </c>
      <c r="DU285" s="40">
        <f>COUNTIF($M285,"=13")+COUNTIF($N285,"=21")+COUNTIF($O285,"=14")+COUNTIF($P285,"=11")+COUNTIF($Q285,"=11")+COUNTIF($R285,"=14")+COUNTIF($S285,"=12")+COUNTIF($T285,"=12")+COUNTIF($U285,"=12")+COUNTIF($V285,"=13")+COUNTIF($W285,"=13")+COUNTIF($X285,"=16")</f>
        <v>9</v>
      </c>
      <c r="DV285" s="40">
        <f>COUNTIF($Y285,"=17")+COUNTIF($Z285,"=9")+COUNTIF($AA285,"=9")+COUNTIF($AB285,"=11")+COUNTIF($AC285,"=11")+COUNTIF($AD285,"=25")+COUNTIF($AE285,"=15")+COUNTIF($AF285,"=19")+COUNTIF($AG285,"=30")+COUNTIF($AH285,"=15")+COUNTIF($AI285,"=15")+COUNTIF($AJ285,"=16")+COUNTIF($AK285,"=17")</f>
        <v>10</v>
      </c>
      <c r="DW285" s="40">
        <f>COUNTIF($AL285,"=11")+COUNTIF($AM285,"=11")+COUNTIF($AN285,"=22")+COUNTIF($AO285,"=23")+COUNTIF($AP285,"=17")+COUNTIF($AQ285,"=14")+COUNTIF($AR285,"=19")+COUNTIF($AS285,"=17")+COUNTIF($AV285,"=12")+COUNTIF($AW285,"=12")</f>
        <v>4</v>
      </c>
      <c r="DX285" s="40">
        <f>COUNTIF($AX285,"=11")+COUNTIF($AY285,"=9")+COUNTIF($AZ285,"=15")+COUNTIF($BA285,"=16")+COUNTIF($BB285,"=8")+COUNTIF($BC285,"=10")+COUNTIF($BD285,"=10")+COUNTIF($BE285,"=8")+COUNTIF($BF285,"=10")+COUNTIF($BG285,"=10")</f>
        <v>10</v>
      </c>
      <c r="DY285" s="40">
        <f>COUNTIF($BH285,"=12")+COUNTIF($BI285,"=23")+COUNTIF($BJ285,"=23")+COUNTIF($BK285,"=15")+COUNTIF($BL285,"=10")+COUNTIF($BM285,"=12")+COUNTIF($BN285,"=12")+COUNTIF($BO285,"=16")+COUNTIF($BP285,"=8")+COUNTIF($BQ285,"=12")+COUNTIF($BR285,"=22")+COUNTIF($BS285,"=20")+COUNTIF($BT285,"=13")</f>
        <v>11</v>
      </c>
      <c r="DZ285" s="40">
        <f>COUNTIF($BU285,"=12")+COUNTIF($BV285,"=11")+COUNTIF($BW285,"=13")+COUNTIF($BX285,"=10")+COUNTIF($BY285,"=11")+COUNTIF($BZ285,"=12")+COUNTIF($CA285,"=12")</f>
        <v>7</v>
      </c>
      <c r="EA285" s="2" t="s">
        <v>13</v>
      </c>
      <c r="EB285" s="2" t="s">
        <v>314</v>
      </c>
    </row>
    <row r="286" spans="1:133" s="51" customFormat="1" x14ac:dyDescent="0.25">
      <c r="A286" s="20">
        <v>872926</v>
      </c>
      <c r="B286" s="72" t="s">
        <v>160</v>
      </c>
      <c r="C286" s="2" t="s">
        <v>166</v>
      </c>
      <c r="D286" s="112" t="s">
        <v>31</v>
      </c>
      <c r="E286" s="2" t="s">
        <v>111</v>
      </c>
      <c r="F286" s="20" t="s">
        <v>160</v>
      </c>
      <c r="G286" s="98">
        <v>43739</v>
      </c>
      <c r="H286" s="72" t="s">
        <v>0</v>
      </c>
      <c r="I286" s="20" t="s">
        <v>286</v>
      </c>
      <c r="J286" s="20" t="s">
        <v>284</v>
      </c>
      <c r="K286" s="123">
        <f>+COUNTIF($N286,"&lt;=21")+COUNTIF($AA286,"&lt;=9")+COUNTIF($AJ286,"&lt;=16")+COUNTIF($AN286,"&gt;=22")+COUNTIF($AP286,"&gt;=17")+COUNTIF($AQ286,"&lt;=14")+COUNTIF($AR286,"&gt;=19")+COUNTIF($BK286,"&lt;=15")+COUNTIF($BO286,"&gt;=16")+COUNTIF($BX286,"&lt;=10")</f>
        <v>5</v>
      </c>
      <c r="L286" s="124">
        <f>65-(+DU286+DV286+DW286+DX286+DY286+DZ286)</f>
        <v>14</v>
      </c>
      <c r="M286" s="54">
        <v>13</v>
      </c>
      <c r="N286" s="54">
        <v>23</v>
      </c>
      <c r="O286" s="54">
        <v>15</v>
      </c>
      <c r="P286" s="54">
        <v>11</v>
      </c>
      <c r="Q286" s="114">
        <v>11</v>
      </c>
      <c r="R286" s="114">
        <v>13</v>
      </c>
      <c r="S286" s="54">
        <v>12</v>
      </c>
      <c r="T286" s="54">
        <v>12</v>
      </c>
      <c r="U286" s="54">
        <v>12</v>
      </c>
      <c r="V286" s="54">
        <v>0</v>
      </c>
      <c r="W286" s="54">
        <v>13</v>
      </c>
      <c r="X286" s="54">
        <v>0</v>
      </c>
      <c r="Y286" s="54">
        <v>17</v>
      </c>
      <c r="Z286" s="114">
        <v>9</v>
      </c>
      <c r="AA286" s="114">
        <v>10</v>
      </c>
      <c r="AB286" s="54">
        <v>11</v>
      </c>
      <c r="AC286" s="54">
        <v>11</v>
      </c>
      <c r="AD286" s="54">
        <v>25</v>
      </c>
      <c r="AE286" s="54">
        <v>14</v>
      </c>
      <c r="AF286" s="54">
        <v>19</v>
      </c>
      <c r="AG286" s="54">
        <v>29</v>
      </c>
      <c r="AH286" s="114">
        <v>15</v>
      </c>
      <c r="AI286" s="114">
        <v>15</v>
      </c>
      <c r="AJ286" s="114">
        <v>16</v>
      </c>
      <c r="AK286" s="114">
        <v>17</v>
      </c>
      <c r="AL286" s="54">
        <v>11</v>
      </c>
      <c r="AM286" s="54">
        <v>11</v>
      </c>
      <c r="AN286" s="114">
        <v>19</v>
      </c>
      <c r="AO286" s="114">
        <v>23</v>
      </c>
      <c r="AP286" s="54">
        <v>17</v>
      </c>
      <c r="AQ286" s="54">
        <v>14</v>
      </c>
      <c r="AR286" s="54">
        <v>18</v>
      </c>
      <c r="AS286" s="54">
        <v>17</v>
      </c>
      <c r="AT286" s="114">
        <v>38</v>
      </c>
      <c r="AU286" s="114">
        <v>38</v>
      </c>
      <c r="AV286" s="54">
        <v>12</v>
      </c>
      <c r="AW286" s="54">
        <v>12</v>
      </c>
      <c r="AX286" s="54">
        <v>11</v>
      </c>
      <c r="AY286" s="54">
        <v>9</v>
      </c>
      <c r="AZ286" s="114">
        <v>16</v>
      </c>
      <c r="BA286" s="114">
        <v>16</v>
      </c>
      <c r="BB286" s="54">
        <v>8</v>
      </c>
      <c r="BC286" s="54">
        <v>10</v>
      </c>
      <c r="BD286" s="54">
        <v>10</v>
      </c>
      <c r="BE286" s="54">
        <v>8</v>
      </c>
      <c r="BF286" s="54">
        <v>10</v>
      </c>
      <c r="BG286" s="54">
        <v>11</v>
      </c>
      <c r="BH286" s="54">
        <v>12</v>
      </c>
      <c r="BI286" s="114">
        <v>23</v>
      </c>
      <c r="BJ286" s="114">
        <v>23</v>
      </c>
      <c r="BK286" s="54">
        <v>15</v>
      </c>
      <c r="BL286" s="54">
        <v>10</v>
      </c>
      <c r="BM286" s="54">
        <v>12</v>
      </c>
      <c r="BN286" s="54">
        <v>12</v>
      </c>
      <c r="BO286" s="54">
        <v>16</v>
      </c>
      <c r="BP286" s="54">
        <v>8</v>
      </c>
      <c r="BQ286" s="54">
        <v>12</v>
      </c>
      <c r="BR286" s="54">
        <v>22</v>
      </c>
      <c r="BS286" s="54">
        <v>20</v>
      </c>
      <c r="BT286" s="54">
        <v>13</v>
      </c>
      <c r="BU286" s="54">
        <v>12</v>
      </c>
      <c r="BV286" s="54">
        <v>11</v>
      </c>
      <c r="BW286" s="54">
        <v>13</v>
      </c>
      <c r="BX286" s="54">
        <v>12</v>
      </c>
      <c r="BY286" s="54">
        <v>11</v>
      </c>
      <c r="BZ286" s="54">
        <v>13</v>
      </c>
      <c r="CA286" s="54">
        <v>12</v>
      </c>
      <c r="CB286" s="71" t="s">
        <v>0</v>
      </c>
      <c r="CC286" s="71" t="s">
        <v>0</v>
      </c>
      <c r="CD286" s="71" t="s">
        <v>0</v>
      </c>
      <c r="CE286" s="71" t="s">
        <v>0</v>
      </c>
      <c r="CF286" s="71" t="s">
        <v>0</v>
      </c>
      <c r="CG286" s="71" t="s">
        <v>0</v>
      </c>
      <c r="CH286" s="71" t="s">
        <v>0</v>
      </c>
      <c r="CI286" s="71" t="s">
        <v>0</v>
      </c>
      <c r="CJ286" s="71" t="s">
        <v>0</v>
      </c>
      <c r="CK286" s="71" t="s">
        <v>0</v>
      </c>
      <c r="CL286" s="71" t="s">
        <v>0</v>
      </c>
      <c r="CM286" s="71" t="s">
        <v>0</v>
      </c>
      <c r="CN286" s="71" t="s">
        <v>0</v>
      </c>
      <c r="CO286" s="71" t="s">
        <v>0</v>
      </c>
      <c r="CP286" s="71" t="s">
        <v>0</v>
      </c>
      <c r="CQ286" s="71" t="s">
        <v>0</v>
      </c>
      <c r="CR286" s="71" t="s">
        <v>0</v>
      </c>
      <c r="CS286" s="71" t="s">
        <v>0</v>
      </c>
      <c r="CT286" s="71" t="s">
        <v>0</v>
      </c>
      <c r="CU286" s="71" t="s">
        <v>0</v>
      </c>
      <c r="CV286" s="71" t="s">
        <v>0</v>
      </c>
      <c r="CW286" s="71" t="s">
        <v>0</v>
      </c>
      <c r="CX286" s="71" t="s">
        <v>0</v>
      </c>
      <c r="CY286" s="71" t="s">
        <v>0</v>
      </c>
      <c r="CZ286" s="71" t="s">
        <v>0</v>
      </c>
      <c r="DA286" s="71" t="s">
        <v>0</v>
      </c>
      <c r="DB286" s="71" t="s">
        <v>0</v>
      </c>
      <c r="DC286" s="71" t="s">
        <v>0</v>
      </c>
      <c r="DD286" s="71" t="s">
        <v>0</v>
      </c>
      <c r="DE286" s="71" t="s">
        <v>0</v>
      </c>
      <c r="DF286" s="71" t="s">
        <v>0</v>
      </c>
      <c r="DG286" s="71" t="s">
        <v>0</v>
      </c>
      <c r="DH286" s="71" t="s">
        <v>0</v>
      </c>
      <c r="DI286" s="71" t="s">
        <v>0</v>
      </c>
      <c r="DJ286" s="71" t="s">
        <v>0</v>
      </c>
      <c r="DK286" s="71" t="s">
        <v>0</v>
      </c>
      <c r="DL286" s="71" t="s">
        <v>0</v>
      </c>
      <c r="DM286" s="71" t="s">
        <v>0</v>
      </c>
      <c r="DN286" s="71" t="s">
        <v>0</v>
      </c>
      <c r="DO286" s="71" t="s">
        <v>0</v>
      </c>
      <c r="DP286" s="71" t="s">
        <v>0</v>
      </c>
      <c r="DQ286" s="71" t="s">
        <v>0</v>
      </c>
      <c r="DR286" s="71" t="s">
        <v>0</v>
      </c>
      <c r="DS286" s="71" t="s">
        <v>0</v>
      </c>
      <c r="DT286" s="143">
        <f>(2.71828^(-492.8857+59.0795*K286+7.224*L286))/(1+(2.71828^(-492.8857+59.0795*K286+7.224*L286)))</f>
        <v>1.4282340018282298E-42</v>
      </c>
      <c r="DU286" s="40">
        <f>COUNTIF($M286,"=13")+COUNTIF($N286,"=21")+COUNTIF($O286,"=14")+COUNTIF($P286,"=11")+COUNTIF($Q286,"=11")+COUNTIF($R286,"=14")+COUNTIF($S286,"=12")+COUNTIF($T286,"=12")+COUNTIF($U286,"=12")+COUNTIF($V286,"=13")+COUNTIF($W286,"=13")+COUNTIF($X286,"=16")</f>
        <v>7</v>
      </c>
      <c r="DV286" s="40">
        <f>COUNTIF($Y286,"=17")+COUNTIF($Z286,"=9")+COUNTIF($AA286,"=9")+COUNTIF($AB286,"=11")+COUNTIF($AC286,"=11")+COUNTIF($AD286,"=25")+COUNTIF($AE286,"=15")+COUNTIF($AF286,"=19")+COUNTIF($AG286,"=30")+COUNTIF($AH286,"=15")+COUNTIF($AI286,"=15")+COUNTIF($AJ286,"=16")+COUNTIF($AK286,"=17")</f>
        <v>10</v>
      </c>
      <c r="DW286" s="40">
        <f>COUNTIF($AL286,"=11")+COUNTIF($AM286,"=11")+COUNTIF($AN286,"=22")+COUNTIF($AO286,"=23")+COUNTIF($AP286,"=17")+COUNTIF($AQ286,"=14")+COUNTIF($AR286,"=19")+COUNTIF($AS286,"=17")+COUNTIF($AV286,"=12")+COUNTIF($AW286,"=12")</f>
        <v>8</v>
      </c>
      <c r="DX286" s="40">
        <f>COUNTIF($AX286,"=11")+COUNTIF($AY286,"=9")+COUNTIF($AZ286,"=15")+COUNTIF($BA286,"=16")+COUNTIF($BB286,"=8")+COUNTIF($BC286,"=10")+COUNTIF($BD286,"=10")+COUNTIF($BE286,"=8")+COUNTIF($BF286,"=10")+COUNTIF($BG286,"=10")</f>
        <v>8</v>
      </c>
      <c r="DY286" s="40">
        <f>COUNTIF($BH286,"=12")+COUNTIF($BI286,"=23")+COUNTIF($BJ286,"=23")+COUNTIF($BK286,"=15")+COUNTIF($BL286,"=10")+COUNTIF($BM286,"=12")+COUNTIF($BN286,"=12")+COUNTIF($BO286,"=16")+COUNTIF($BP286,"=8")+COUNTIF($BQ286,"=12")+COUNTIF($BR286,"=22")+COUNTIF($BS286,"=20")+COUNTIF($BT286,"=13")</f>
        <v>13</v>
      </c>
      <c r="DZ286" s="40">
        <f>COUNTIF($BU286,"=12")+COUNTIF($BV286,"=11")+COUNTIF($BW286,"=13")+COUNTIF($BX286,"=10")+COUNTIF($BY286,"=11")+COUNTIF($BZ286,"=12")+COUNTIF($CA286,"=12")</f>
        <v>5</v>
      </c>
      <c r="EA286" s="2" t="s">
        <v>0</v>
      </c>
      <c r="EB286" s="20" t="s">
        <v>312</v>
      </c>
    </row>
    <row r="287" spans="1:133" s="51" customFormat="1" x14ac:dyDescent="0.25">
      <c r="A287" s="20" t="s">
        <v>252</v>
      </c>
      <c r="B287" s="35" t="s">
        <v>84</v>
      </c>
      <c r="C287" s="2" t="s">
        <v>166</v>
      </c>
      <c r="D287" s="112" t="s">
        <v>31</v>
      </c>
      <c r="E287" s="2" t="s">
        <v>5</v>
      </c>
      <c r="F287" s="2" t="s">
        <v>84</v>
      </c>
      <c r="G287" s="98">
        <v>43739</v>
      </c>
      <c r="H287" s="72" t="s">
        <v>0</v>
      </c>
      <c r="I287" s="2" t="s">
        <v>285</v>
      </c>
      <c r="J287" s="2" t="s">
        <v>284</v>
      </c>
      <c r="K287" s="123">
        <f>+COUNTIF($N287,"&lt;=21")+COUNTIF($AA287,"&lt;=9")+COUNTIF($AJ287,"&lt;=16")+COUNTIF($AN287,"&gt;=22")+COUNTIF($AP287,"&gt;=17")+COUNTIF($AQ287,"&lt;=14")+COUNTIF($AR287,"&gt;=19")+COUNTIF($BK287,"&lt;=15")+COUNTIF($BO287,"&gt;=16")+COUNTIF($BX287,"&lt;=10")</f>
        <v>5</v>
      </c>
      <c r="L287" s="124">
        <f>65-(+DU287+DV287+DW287+DX287+DY287+DZ287)</f>
        <v>14</v>
      </c>
      <c r="M287" s="113">
        <v>14</v>
      </c>
      <c r="N287" s="113">
        <v>24</v>
      </c>
      <c r="O287" s="113">
        <v>14</v>
      </c>
      <c r="P287" s="113">
        <v>11</v>
      </c>
      <c r="Q287" s="114">
        <v>12</v>
      </c>
      <c r="R287" s="114">
        <v>14</v>
      </c>
      <c r="S287" s="113">
        <v>12</v>
      </c>
      <c r="T287" s="113">
        <v>12</v>
      </c>
      <c r="U287" s="113">
        <v>12</v>
      </c>
      <c r="V287" s="113">
        <v>12</v>
      </c>
      <c r="W287" s="113">
        <v>13</v>
      </c>
      <c r="X287" s="113">
        <v>16</v>
      </c>
      <c r="Y287" s="113">
        <v>17</v>
      </c>
      <c r="Z287" s="114">
        <v>9</v>
      </c>
      <c r="AA287" s="114">
        <v>10</v>
      </c>
      <c r="AB287" s="113">
        <v>11</v>
      </c>
      <c r="AC287" s="113">
        <v>11</v>
      </c>
      <c r="AD287" s="113">
        <v>25</v>
      </c>
      <c r="AE287" s="113">
        <v>15</v>
      </c>
      <c r="AF287" s="113">
        <v>19</v>
      </c>
      <c r="AG287" s="113">
        <v>29</v>
      </c>
      <c r="AH287" s="114">
        <v>14</v>
      </c>
      <c r="AI287" s="114">
        <v>14</v>
      </c>
      <c r="AJ287" s="114">
        <v>16</v>
      </c>
      <c r="AK287" s="114">
        <v>16</v>
      </c>
      <c r="AL287" s="113">
        <v>11</v>
      </c>
      <c r="AM287" s="113">
        <v>11</v>
      </c>
      <c r="AN287" s="114">
        <v>19</v>
      </c>
      <c r="AO287" s="114">
        <v>23</v>
      </c>
      <c r="AP287" s="113">
        <v>17</v>
      </c>
      <c r="AQ287" s="113">
        <v>15</v>
      </c>
      <c r="AR287" s="113">
        <v>19</v>
      </c>
      <c r="AS287" s="113">
        <v>17</v>
      </c>
      <c r="AT287" s="114">
        <v>34</v>
      </c>
      <c r="AU287" s="114">
        <v>38</v>
      </c>
      <c r="AV287" s="113">
        <v>12</v>
      </c>
      <c r="AW287" s="113">
        <v>12</v>
      </c>
      <c r="AX287" s="113">
        <v>11</v>
      </c>
      <c r="AY287" s="113">
        <v>9</v>
      </c>
      <c r="AZ287" s="114">
        <v>15</v>
      </c>
      <c r="BA287" s="114">
        <v>16</v>
      </c>
      <c r="BB287" s="113">
        <v>8</v>
      </c>
      <c r="BC287" s="113">
        <v>10</v>
      </c>
      <c r="BD287" s="113">
        <v>10</v>
      </c>
      <c r="BE287" s="113">
        <v>8</v>
      </c>
      <c r="BF287" s="113">
        <v>10</v>
      </c>
      <c r="BG287" s="113">
        <v>10</v>
      </c>
      <c r="BH287" s="113">
        <v>12</v>
      </c>
      <c r="BI287" s="114">
        <v>20</v>
      </c>
      <c r="BJ287" s="114">
        <v>21</v>
      </c>
      <c r="BK287" s="113">
        <v>16</v>
      </c>
      <c r="BL287" s="113">
        <v>10</v>
      </c>
      <c r="BM287" s="113">
        <v>12</v>
      </c>
      <c r="BN287" s="113">
        <v>12</v>
      </c>
      <c r="BO287" s="113">
        <v>16</v>
      </c>
      <c r="BP287" s="113">
        <v>8</v>
      </c>
      <c r="BQ287" s="113">
        <v>12</v>
      </c>
      <c r="BR287" s="113">
        <v>22</v>
      </c>
      <c r="BS287" s="113">
        <v>20</v>
      </c>
      <c r="BT287" s="113">
        <v>13</v>
      </c>
      <c r="BU287" s="113">
        <v>12</v>
      </c>
      <c r="BV287" s="113">
        <v>11</v>
      </c>
      <c r="BW287" s="113">
        <v>13</v>
      </c>
      <c r="BX287" s="113">
        <v>10</v>
      </c>
      <c r="BY287" s="113">
        <v>11</v>
      </c>
      <c r="BZ287" s="113">
        <v>12</v>
      </c>
      <c r="CA287" s="113">
        <v>12</v>
      </c>
      <c r="CB287" s="71">
        <v>32</v>
      </c>
      <c r="CC287" s="71">
        <v>14</v>
      </c>
      <c r="CD287" s="71">
        <v>9</v>
      </c>
      <c r="CE287" s="71">
        <v>15</v>
      </c>
      <c r="CF287" s="71">
        <v>12</v>
      </c>
      <c r="CG287" s="71">
        <v>27</v>
      </c>
      <c r="CH287" s="71">
        <v>26</v>
      </c>
      <c r="CI287" s="71">
        <v>19</v>
      </c>
      <c r="CJ287" s="71">
        <v>12</v>
      </c>
      <c r="CK287" s="71">
        <v>11</v>
      </c>
      <c r="CL287" s="71">
        <v>12</v>
      </c>
      <c r="CM287" s="71">
        <v>12</v>
      </c>
      <c r="CN287" s="71">
        <v>10</v>
      </c>
      <c r="CO287" s="71">
        <v>9</v>
      </c>
      <c r="CP287" s="71">
        <v>12</v>
      </c>
      <c r="CQ287" s="71">
        <v>12</v>
      </c>
      <c r="CR287" s="71">
        <v>10</v>
      </c>
      <c r="CS287" s="71">
        <v>11</v>
      </c>
      <c r="CT287" s="71">
        <v>11</v>
      </c>
      <c r="CU287" s="71">
        <v>30</v>
      </c>
      <c r="CV287" s="71">
        <v>12</v>
      </c>
      <c r="CW287" s="71">
        <v>13</v>
      </c>
      <c r="CX287" s="71">
        <v>23</v>
      </c>
      <c r="CY287" s="71">
        <v>13</v>
      </c>
      <c r="CZ287" s="71">
        <v>10</v>
      </c>
      <c r="DA287" s="71">
        <v>10</v>
      </c>
      <c r="DB287" s="71">
        <v>24</v>
      </c>
      <c r="DC287" s="71">
        <v>15</v>
      </c>
      <c r="DD287" s="71">
        <v>19</v>
      </c>
      <c r="DE287" s="71">
        <v>15</v>
      </c>
      <c r="DF287" s="71">
        <v>24</v>
      </c>
      <c r="DG287" s="71">
        <v>17</v>
      </c>
      <c r="DH287" s="71">
        <v>12</v>
      </c>
      <c r="DI287" s="71">
        <v>14</v>
      </c>
      <c r="DJ287" s="71">
        <v>24</v>
      </c>
      <c r="DK287" s="71">
        <v>12</v>
      </c>
      <c r="DL287" s="71">
        <v>24</v>
      </c>
      <c r="DM287" s="71">
        <v>18</v>
      </c>
      <c r="DN287" s="71">
        <v>10</v>
      </c>
      <c r="DO287" s="71">
        <v>14</v>
      </c>
      <c r="DP287" s="71">
        <v>19</v>
      </c>
      <c r="DQ287" s="71">
        <v>9</v>
      </c>
      <c r="DR287" s="71">
        <v>11</v>
      </c>
      <c r="DS287" s="71">
        <v>11</v>
      </c>
      <c r="DT287" s="143">
        <f>(2.71828^(-492.8857+59.0795*K287+7.224*L287))/(1+(2.71828^(-492.8857+59.0795*K287+7.224*L287)))</f>
        <v>1.4282340018282298E-42</v>
      </c>
      <c r="DU287" s="40">
        <f>COUNTIF($M287,"=13")+COUNTIF($N287,"=21")+COUNTIF($O287,"=14")+COUNTIF($P287,"=11")+COUNTIF($Q287,"=11")+COUNTIF($R287,"=14")+COUNTIF($S287,"=12")+COUNTIF($T287,"=12")+COUNTIF($U287,"=12")+COUNTIF($V287,"=13")+COUNTIF($W287,"=13")+COUNTIF($X287,"=16")</f>
        <v>8</v>
      </c>
      <c r="DV287" s="40">
        <f>COUNTIF($Y287,"=17")+COUNTIF($Z287,"=9")+COUNTIF($AA287,"=9")+COUNTIF($AB287,"=11")+COUNTIF($AC287,"=11")+COUNTIF($AD287,"=25")+COUNTIF($AE287,"=15")+COUNTIF($AF287,"=19")+COUNTIF($AG287,"=30")+COUNTIF($AH287,"=15")+COUNTIF($AI287,"=15")+COUNTIF($AJ287,"=16")+COUNTIF($AK287,"=17")</f>
        <v>8</v>
      </c>
      <c r="DW287" s="40">
        <f>COUNTIF($AL287,"=11")+COUNTIF($AM287,"=11")+COUNTIF($AN287,"=22")+COUNTIF($AO287,"=23")+COUNTIF($AP287,"=17")+COUNTIF($AQ287,"=14")+COUNTIF($AR287,"=19")+COUNTIF($AS287,"=17")+COUNTIF($AV287,"=12")+COUNTIF($AW287,"=12")</f>
        <v>8</v>
      </c>
      <c r="DX287" s="40">
        <f>COUNTIF($AX287,"=11")+COUNTIF($AY287,"=9")+COUNTIF($AZ287,"=15")+COUNTIF($BA287,"=16")+COUNTIF($BB287,"=8")+COUNTIF($BC287,"=10")+COUNTIF($BD287,"=10")+COUNTIF($BE287,"=8")+COUNTIF($BF287,"=10")+COUNTIF($BG287,"=10")</f>
        <v>10</v>
      </c>
      <c r="DY287" s="40">
        <f>COUNTIF($BH287,"=12")+COUNTIF($BI287,"=23")+COUNTIF($BJ287,"=23")+COUNTIF($BK287,"=15")+COUNTIF($BL287,"=10")+COUNTIF($BM287,"=12")+COUNTIF($BN287,"=12")+COUNTIF($BO287,"=16")+COUNTIF($BP287,"=8")+COUNTIF($BQ287,"=12")+COUNTIF($BR287,"=22")+COUNTIF($BS287,"=20")+COUNTIF($BT287,"=13")</f>
        <v>10</v>
      </c>
      <c r="DZ287" s="40">
        <f>COUNTIF($BU287,"=12")+COUNTIF($BV287,"=11")+COUNTIF($BW287,"=13")+COUNTIF($BX287,"=10")+COUNTIF($BY287,"=11")+COUNTIF($BZ287,"=12")+COUNTIF($CA287,"=12")</f>
        <v>7</v>
      </c>
      <c r="EA287" s="2" t="s">
        <v>0</v>
      </c>
      <c r="EB287" s="2" t="s">
        <v>588</v>
      </c>
    </row>
    <row r="288" spans="1:133" s="51" customFormat="1" x14ac:dyDescent="0.25">
      <c r="A288" s="137" t="s">
        <v>593</v>
      </c>
      <c r="B288" s="72" t="s">
        <v>759</v>
      </c>
      <c r="C288" s="72" t="s">
        <v>166</v>
      </c>
      <c r="D288" s="112" t="s">
        <v>31</v>
      </c>
      <c r="E288" s="72" t="s">
        <v>12</v>
      </c>
      <c r="F288" s="72" t="s">
        <v>43</v>
      </c>
      <c r="G288" s="98">
        <v>43739</v>
      </c>
      <c r="H288" s="72" t="s">
        <v>0</v>
      </c>
      <c r="I288" s="20" t="s">
        <v>286</v>
      </c>
      <c r="J288" s="20" t="s">
        <v>284</v>
      </c>
      <c r="K288" s="123">
        <f>+COUNTIF($N288,"&lt;=21")+COUNTIF($AA288,"&lt;=9")+COUNTIF($AJ288,"&lt;=16")+COUNTIF($AN288,"&gt;=22")+COUNTIF($AP288,"&gt;=17")+COUNTIF($AQ288,"&lt;=14")+COUNTIF($AR288,"&gt;=19")+COUNTIF($BK288,"&lt;=15")+COUNTIF($BO288,"&gt;=16")+COUNTIF($BX288,"&lt;=10")</f>
        <v>5</v>
      </c>
      <c r="L288" s="124">
        <f>65-(+DU288+DV288+DW288+DX288+DY288+DZ288)</f>
        <v>14</v>
      </c>
      <c r="M288" s="113">
        <v>13</v>
      </c>
      <c r="N288" s="113">
        <v>25</v>
      </c>
      <c r="O288" s="113">
        <v>14</v>
      </c>
      <c r="P288" s="113">
        <v>11</v>
      </c>
      <c r="Q288" s="114">
        <v>11</v>
      </c>
      <c r="R288" s="114">
        <v>13</v>
      </c>
      <c r="S288" s="113">
        <v>12</v>
      </c>
      <c r="T288" s="113">
        <v>12</v>
      </c>
      <c r="U288" s="113">
        <v>12</v>
      </c>
      <c r="V288" s="113">
        <v>14</v>
      </c>
      <c r="W288" s="113">
        <v>14</v>
      </c>
      <c r="X288" s="113">
        <v>16</v>
      </c>
      <c r="Y288" s="113">
        <v>16</v>
      </c>
      <c r="Z288" s="114">
        <v>9</v>
      </c>
      <c r="AA288" s="114">
        <v>10</v>
      </c>
      <c r="AB288" s="113">
        <v>11</v>
      </c>
      <c r="AC288" s="113">
        <v>11</v>
      </c>
      <c r="AD288" s="113">
        <v>25</v>
      </c>
      <c r="AE288" s="113">
        <v>15</v>
      </c>
      <c r="AF288" s="113">
        <v>18</v>
      </c>
      <c r="AG288" s="113">
        <v>30</v>
      </c>
      <c r="AH288" s="114">
        <v>15</v>
      </c>
      <c r="AI288" s="114">
        <v>16</v>
      </c>
      <c r="AJ288" s="114">
        <v>16</v>
      </c>
      <c r="AK288" s="114">
        <v>16</v>
      </c>
      <c r="AL288" s="113">
        <v>11</v>
      </c>
      <c r="AM288" s="113">
        <v>11</v>
      </c>
      <c r="AN288" s="114">
        <v>19</v>
      </c>
      <c r="AO288" s="114">
        <v>23</v>
      </c>
      <c r="AP288" s="113">
        <v>17</v>
      </c>
      <c r="AQ288" s="113">
        <v>16</v>
      </c>
      <c r="AR288" s="113">
        <v>19</v>
      </c>
      <c r="AS288" s="113">
        <v>17</v>
      </c>
      <c r="AT288" s="114">
        <v>38</v>
      </c>
      <c r="AU288" s="114">
        <v>39</v>
      </c>
      <c r="AV288" s="113">
        <v>12</v>
      </c>
      <c r="AW288" s="113">
        <v>12</v>
      </c>
      <c r="AX288" s="113">
        <v>11</v>
      </c>
      <c r="AY288" s="113">
        <v>9</v>
      </c>
      <c r="AZ288" s="114">
        <v>15</v>
      </c>
      <c r="BA288" s="114">
        <v>16</v>
      </c>
      <c r="BB288" s="113">
        <v>8</v>
      </c>
      <c r="BC288" s="113">
        <v>10</v>
      </c>
      <c r="BD288" s="113">
        <v>10</v>
      </c>
      <c r="BE288" s="113">
        <v>8</v>
      </c>
      <c r="BF288" s="113">
        <v>10</v>
      </c>
      <c r="BG288" s="113">
        <v>10</v>
      </c>
      <c r="BH288" s="113">
        <v>12</v>
      </c>
      <c r="BI288" s="114">
        <v>21</v>
      </c>
      <c r="BJ288" s="114">
        <v>23</v>
      </c>
      <c r="BK288" s="113">
        <v>15</v>
      </c>
      <c r="BL288" s="113">
        <v>10</v>
      </c>
      <c r="BM288" s="113">
        <v>12</v>
      </c>
      <c r="BN288" s="113">
        <v>12</v>
      </c>
      <c r="BO288" s="113">
        <v>16</v>
      </c>
      <c r="BP288" s="113">
        <v>8</v>
      </c>
      <c r="BQ288" s="113">
        <v>12</v>
      </c>
      <c r="BR288" s="113">
        <v>25</v>
      </c>
      <c r="BS288" s="113">
        <v>20</v>
      </c>
      <c r="BT288" s="113">
        <v>13</v>
      </c>
      <c r="BU288" s="113">
        <v>12</v>
      </c>
      <c r="BV288" s="113">
        <v>11</v>
      </c>
      <c r="BW288" s="113">
        <v>13</v>
      </c>
      <c r="BX288" s="113">
        <v>11</v>
      </c>
      <c r="BY288" s="113">
        <v>11</v>
      </c>
      <c r="BZ288" s="113">
        <v>12</v>
      </c>
      <c r="CA288" s="113">
        <v>12</v>
      </c>
      <c r="CB288" s="71" t="s">
        <v>0</v>
      </c>
      <c r="CC288" s="71" t="s">
        <v>0</v>
      </c>
      <c r="CD288" s="71" t="s">
        <v>0</v>
      </c>
      <c r="CE288" s="71" t="s">
        <v>0</v>
      </c>
      <c r="CF288" s="71" t="s">
        <v>0</v>
      </c>
      <c r="CG288" s="71" t="s">
        <v>0</v>
      </c>
      <c r="CH288" s="71" t="s">
        <v>0</v>
      </c>
      <c r="CI288" s="71" t="s">
        <v>0</v>
      </c>
      <c r="CJ288" s="71" t="s">
        <v>0</v>
      </c>
      <c r="CK288" s="71" t="s">
        <v>0</v>
      </c>
      <c r="CL288" s="71" t="s">
        <v>0</v>
      </c>
      <c r="CM288" s="71" t="s">
        <v>0</v>
      </c>
      <c r="CN288" s="71" t="s">
        <v>0</v>
      </c>
      <c r="CO288" s="71" t="s">
        <v>0</v>
      </c>
      <c r="CP288" s="71" t="s">
        <v>0</v>
      </c>
      <c r="CQ288" s="71" t="s">
        <v>0</v>
      </c>
      <c r="CR288" s="71" t="s">
        <v>0</v>
      </c>
      <c r="CS288" s="71" t="s">
        <v>0</v>
      </c>
      <c r="CT288" s="71" t="s">
        <v>0</v>
      </c>
      <c r="CU288" s="71" t="s">
        <v>0</v>
      </c>
      <c r="CV288" s="71" t="s">
        <v>0</v>
      </c>
      <c r="CW288" s="71" t="s">
        <v>0</v>
      </c>
      <c r="CX288" s="71" t="s">
        <v>0</v>
      </c>
      <c r="CY288" s="71" t="s">
        <v>0</v>
      </c>
      <c r="CZ288" s="71" t="s">
        <v>0</v>
      </c>
      <c r="DA288" s="71" t="s">
        <v>0</v>
      </c>
      <c r="DB288" s="71" t="s">
        <v>0</v>
      </c>
      <c r="DC288" s="71" t="s">
        <v>0</v>
      </c>
      <c r="DD288" s="71" t="s">
        <v>0</v>
      </c>
      <c r="DE288" s="71" t="s">
        <v>0</v>
      </c>
      <c r="DF288" s="71" t="s">
        <v>0</v>
      </c>
      <c r="DG288" s="71" t="s">
        <v>0</v>
      </c>
      <c r="DH288" s="71" t="s">
        <v>0</v>
      </c>
      <c r="DI288" s="71" t="s">
        <v>0</v>
      </c>
      <c r="DJ288" s="71" t="s">
        <v>0</v>
      </c>
      <c r="DK288" s="71" t="s">
        <v>0</v>
      </c>
      <c r="DL288" s="71" t="s">
        <v>0</v>
      </c>
      <c r="DM288" s="71" t="s">
        <v>0</v>
      </c>
      <c r="DN288" s="71" t="s">
        <v>0</v>
      </c>
      <c r="DO288" s="71" t="s">
        <v>0</v>
      </c>
      <c r="DP288" s="71" t="s">
        <v>0</v>
      </c>
      <c r="DQ288" s="71" t="s">
        <v>0</v>
      </c>
      <c r="DR288" s="71" t="s">
        <v>0</v>
      </c>
      <c r="DS288" s="71" t="s">
        <v>0</v>
      </c>
      <c r="DT288" s="143">
        <f>(2.71828^(-492.8857+59.0795*K288+7.224*L288))/(1+(2.71828^(-492.8857+59.0795*K288+7.224*L288)))</f>
        <v>1.4282340018282298E-42</v>
      </c>
      <c r="DU288" s="40">
        <f>COUNTIF($M288,"=13")+COUNTIF($N288,"=21")+COUNTIF($O288,"=14")+COUNTIF($P288,"=11")+COUNTIF($Q288,"=11")+COUNTIF($R288,"=14")+COUNTIF($S288,"=12")+COUNTIF($T288,"=12")+COUNTIF($U288,"=12")+COUNTIF($V288,"=13")+COUNTIF($W288,"=13")+COUNTIF($X288,"=16")</f>
        <v>8</v>
      </c>
      <c r="DV288" s="40">
        <f>COUNTIF($Y288,"=17")+COUNTIF($Z288,"=9")+COUNTIF($AA288,"=9")+COUNTIF($AB288,"=11")+COUNTIF($AC288,"=11")+COUNTIF($AD288,"=25")+COUNTIF($AE288,"=15")+COUNTIF($AF288,"=19")+COUNTIF($AG288,"=30")+COUNTIF($AH288,"=15")+COUNTIF($AI288,"=15")+COUNTIF($AJ288,"=16")+COUNTIF($AK288,"=17")</f>
        <v>8</v>
      </c>
      <c r="DW288" s="40">
        <f>COUNTIF($AL288,"=11")+COUNTIF($AM288,"=11")+COUNTIF($AN288,"=22")+COUNTIF($AO288,"=23")+COUNTIF($AP288,"=17")+COUNTIF($AQ288,"=14")+COUNTIF($AR288,"=19")+COUNTIF($AS288,"=17")+COUNTIF($AV288,"=12")+COUNTIF($AW288,"=12")</f>
        <v>8</v>
      </c>
      <c r="DX288" s="40">
        <f>COUNTIF($AX288,"=11")+COUNTIF($AY288,"=9")+COUNTIF($AZ288,"=15")+COUNTIF($BA288,"=16")+COUNTIF($BB288,"=8")+COUNTIF($BC288,"=10")+COUNTIF($BD288,"=10")+COUNTIF($BE288,"=8")+COUNTIF($BF288,"=10")+COUNTIF($BG288,"=10")</f>
        <v>10</v>
      </c>
      <c r="DY288" s="40">
        <f>COUNTIF($BH288,"=12")+COUNTIF($BI288,"=23")+COUNTIF($BJ288,"=23")+COUNTIF($BK288,"=15")+COUNTIF($BL288,"=10")+COUNTIF($BM288,"=12")+COUNTIF($BN288,"=12")+COUNTIF($BO288,"=16")+COUNTIF($BP288,"=8")+COUNTIF($BQ288,"=12")+COUNTIF($BR288,"=22")+COUNTIF($BS288,"=20")+COUNTIF($BT288,"=13")</f>
        <v>11</v>
      </c>
      <c r="DZ288" s="40">
        <f>COUNTIF($BU288,"=12")+COUNTIF($BV288,"=11")+COUNTIF($BW288,"=13")+COUNTIF($BX288,"=10")+COUNTIF($BY288,"=11")+COUNTIF($BZ288,"=12")+COUNTIF($CA288,"=12")</f>
        <v>6</v>
      </c>
      <c r="EA288" s="72" t="s">
        <v>759</v>
      </c>
      <c r="EB288" s="72" t="s">
        <v>594</v>
      </c>
    </row>
    <row r="289" spans="1:133" s="51" customFormat="1" x14ac:dyDescent="0.25">
      <c r="A289" s="20" t="s">
        <v>276</v>
      </c>
      <c r="B289" s="2" t="s">
        <v>134</v>
      </c>
      <c r="C289" s="2" t="s">
        <v>166</v>
      </c>
      <c r="D289" s="112" t="s">
        <v>31</v>
      </c>
      <c r="E289" s="26" t="s">
        <v>111</v>
      </c>
      <c r="F289" s="20" t="s">
        <v>134</v>
      </c>
      <c r="G289" s="98">
        <v>43739</v>
      </c>
      <c r="H289" s="72" t="s">
        <v>0</v>
      </c>
      <c r="I289" s="2" t="s">
        <v>285</v>
      </c>
      <c r="J289" s="20" t="s">
        <v>284</v>
      </c>
      <c r="K289" s="123">
        <f>+COUNTIF($N289,"&lt;=21")+COUNTIF($AA289,"&lt;=9")+COUNTIF($AJ289,"&lt;=16")+COUNTIF($AN289,"&gt;=22")+COUNTIF($AP289,"&gt;=17")+COUNTIF($AQ289,"&lt;=14")+COUNTIF($AR289,"&gt;=19")+COUNTIF($BK289,"&lt;=15")+COUNTIF($BO289,"&gt;=16")+COUNTIF($BX289,"&lt;=10")</f>
        <v>5</v>
      </c>
      <c r="L289" s="124">
        <f>65-(+DU289+DV289+DW289+DX289+DY289+DZ289)</f>
        <v>14</v>
      </c>
      <c r="M289" s="54">
        <v>13</v>
      </c>
      <c r="N289" s="54">
        <v>25</v>
      </c>
      <c r="O289" s="54">
        <v>14</v>
      </c>
      <c r="P289" s="54">
        <v>11</v>
      </c>
      <c r="Q289" s="114">
        <v>11</v>
      </c>
      <c r="R289" s="114">
        <v>13</v>
      </c>
      <c r="S289" s="54">
        <v>12</v>
      </c>
      <c r="T289" s="54">
        <v>12</v>
      </c>
      <c r="U289" s="54">
        <v>12</v>
      </c>
      <c r="V289" s="54">
        <v>13</v>
      </c>
      <c r="W289" s="54">
        <v>14</v>
      </c>
      <c r="X289" s="54">
        <v>16</v>
      </c>
      <c r="Y289" s="54">
        <v>17</v>
      </c>
      <c r="Z289" s="114">
        <v>9</v>
      </c>
      <c r="AA289" s="114">
        <v>10</v>
      </c>
      <c r="AB289" s="54">
        <v>11</v>
      </c>
      <c r="AC289" s="54">
        <v>11</v>
      </c>
      <c r="AD289" s="54">
        <v>25</v>
      </c>
      <c r="AE289" s="54">
        <v>15</v>
      </c>
      <c r="AF289" s="54">
        <v>18</v>
      </c>
      <c r="AG289" s="54">
        <v>30</v>
      </c>
      <c r="AH289" s="114">
        <v>14</v>
      </c>
      <c r="AI289" s="114">
        <v>16</v>
      </c>
      <c r="AJ289" s="114">
        <v>16</v>
      </c>
      <c r="AK289" s="114">
        <v>17</v>
      </c>
      <c r="AL289" s="54">
        <v>11</v>
      </c>
      <c r="AM289" s="54">
        <v>11</v>
      </c>
      <c r="AN289" s="114">
        <v>23</v>
      </c>
      <c r="AO289" s="114">
        <v>23</v>
      </c>
      <c r="AP289" s="54">
        <v>17</v>
      </c>
      <c r="AQ289" s="54">
        <v>16</v>
      </c>
      <c r="AR289" s="54">
        <v>20</v>
      </c>
      <c r="AS289" s="54">
        <v>17</v>
      </c>
      <c r="AT289" s="114">
        <v>37</v>
      </c>
      <c r="AU289" s="114">
        <v>40</v>
      </c>
      <c r="AV289" s="54">
        <v>12</v>
      </c>
      <c r="AW289" s="54">
        <v>12</v>
      </c>
      <c r="AX289" s="54">
        <v>11</v>
      </c>
      <c r="AY289" s="54">
        <v>9</v>
      </c>
      <c r="AZ289" s="114">
        <v>15</v>
      </c>
      <c r="BA289" s="114">
        <v>16</v>
      </c>
      <c r="BB289" s="54">
        <v>8</v>
      </c>
      <c r="BC289" s="54">
        <v>10</v>
      </c>
      <c r="BD289" s="54">
        <v>10</v>
      </c>
      <c r="BE289" s="54">
        <v>8</v>
      </c>
      <c r="BF289" s="54">
        <v>10</v>
      </c>
      <c r="BG289" s="54">
        <v>10</v>
      </c>
      <c r="BH289" s="54">
        <v>12</v>
      </c>
      <c r="BI289" s="114">
        <v>21</v>
      </c>
      <c r="BJ289" s="114">
        <v>23</v>
      </c>
      <c r="BK289" s="54">
        <v>16</v>
      </c>
      <c r="BL289" s="54">
        <v>10</v>
      </c>
      <c r="BM289" s="54">
        <v>12</v>
      </c>
      <c r="BN289" s="54">
        <v>12</v>
      </c>
      <c r="BO289" s="54">
        <v>16</v>
      </c>
      <c r="BP289" s="54">
        <v>8</v>
      </c>
      <c r="BQ289" s="54">
        <v>12</v>
      </c>
      <c r="BR289" s="54">
        <v>25</v>
      </c>
      <c r="BS289" s="54">
        <v>20</v>
      </c>
      <c r="BT289" s="54">
        <v>13</v>
      </c>
      <c r="BU289" s="54">
        <v>12</v>
      </c>
      <c r="BV289" s="54">
        <v>11</v>
      </c>
      <c r="BW289" s="54">
        <v>13</v>
      </c>
      <c r="BX289" s="54">
        <v>11</v>
      </c>
      <c r="BY289" s="54">
        <v>11</v>
      </c>
      <c r="BZ289" s="54">
        <v>12</v>
      </c>
      <c r="CA289" s="54">
        <v>12</v>
      </c>
      <c r="CB289" s="62">
        <v>33</v>
      </c>
      <c r="CC289" s="62">
        <v>15</v>
      </c>
      <c r="CD289" s="62">
        <v>9</v>
      </c>
      <c r="CE289" s="62">
        <v>16</v>
      </c>
      <c r="CF289" s="62">
        <v>12</v>
      </c>
      <c r="CG289" s="62">
        <v>24</v>
      </c>
      <c r="CH289" s="62">
        <v>26</v>
      </c>
      <c r="CI289" s="62">
        <v>19</v>
      </c>
      <c r="CJ289" s="62">
        <v>12</v>
      </c>
      <c r="CK289" s="62">
        <v>12</v>
      </c>
      <c r="CL289" s="62">
        <v>12</v>
      </c>
      <c r="CM289" s="62">
        <v>12</v>
      </c>
      <c r="CN289" s="62">
        <v>11</v>
      </c>
      <c r="CO289" s="62">
        <v>9</v>
      </c>
      <c r="CP289" s="62">
        <v>12</v>
      </c>
      <c r="CQ289" s="62">
        <v>12</v>
      </c>
      <c r="CR289" s="62">
        <v>10</v>
      </c>
      <c r="CS289" s="62">
        <v>11</v>
      </c>
      <c r="CT289" s="62">
        <v>11</v>
      </c>
      <c r="CU289" s="62">
        <v>30</v>
      </c>
      <c r="CV289" s="62">
        <v>12</v>
      </c>
      <c r="CW289" s="62">
        <v>13</v>
      </c>
      <c r="CX289" s="62">
        <v>24</v>
      </c>
      <c r="CY289" s="62">
        <v>13</v>
      </c>
      <c r="CZ289" s="62">
        <v>10</v>
      </c>
      <c r="DA289" s="62">
        <v>10</v>
      </c>
      <c r="DB289" s="62">
        <v>20</v>
      </c>
      <c r="DC289" s="62">
        <v>15</v>
      </c>
      <c r="DD289" s="62">
        <v>18</v>
      </c>
      <c r="DE289" s="62">
        <v>14</v>
      </c>
      <c r="DF289" s="62">
        <v>24</v>
      </c>
      <c r="DG289" s="62">
        <v>17</v>
      </c>
      <c r="DH289" s="62">
        <v>13</v>
      </c>
      <c r="DI289" s="62">
        <v>15</v>
      </c>
      <c r="DJ289" s="62">
        <v>24</v>
      </c>
      <c r="DK289" s="62">
        <v>12</v>
      </c>
      <c r="DL289" s="62">
        <v>23</v>
      </c>
      <c r="DM289" s="62">
        <v>18</v>
      </c>
      <c r="DN289" s="62">
        <v>10</v>
      </c>
      <c r="DO289" s="62">
        <v>14</v>
      </c>
      <c r="DP289" s="62">
        <v>17</v>
      </c>
      <c r="DQ289" s="62">
        <v>9</v>
      </c>
      <c r="DR289" s="62">
        <v>12</v>
      </c>
      <c r="DS289" s="62">
        <v>11</v>
      </c>
      <c r="DT289" s="143">
        <f>(2.71828^(-492.8857+59.0795*K289+7.224*L289))/(1+(2.71828^(-492.8857+59.0795*K289+7.224*L289)))</f>
        <v>1.4282340018282298E-42</v>
      </c>
      <c r="DU289" s="40">
        <f>COUNTIF($M289,"=13")+COUNTIF($N289,"=21")+COUNTIF($O289,"=14")+COUNTIF($P289,"=11")+COUNTIF($Q289,"=11")+COUNTIF($R289,"=14")+COUNTIF($S289,"=12")+COUNTIF($T289,"=12")+COUNTIF($U289,"=12")+COUNTIF($V289,"=13")+COUNTIF($W289,"=13")+COUNTIF($X289,"=16")</f>
        <v>9</v>
      </c>
      <c r="DV289" s="40">
        <f>COUNTIF($Y289,"=17")+COUNTIF($Z289,"=9")+COUNTIF($AA289,"=9")+COUNTIF($AB289,"=11")+COUNTIF($AC289,"=11")+COUNTIF($AD289,"=25")+COUNTIF($AE289,"=15")+COUNTIF($AF289,"=19")+COUNTIF($AG289,"=30")+COUNTIF($AH289,"=15")+COUNTIF($AI289,"=15")+COUNTIF($AJ289,"=16")+COUNTIF($AK289,"=17")</f>
        <v>9</v>
      </c>
      <c r="DW289" s="40">
        <f>COUNTIF($AL289,"=11")+COUNTIF($AM289,"=11")+COUNTIF($AN289,"=22")+COUNTIF($AO289,"=23")+COUNTIF($AP289,"=17")+COUNTIF($AQ289,"=14")+COUNTIF($AR289,"=19")+COUNTIF($AS289,"=17")+COUNTIF($AV289,"=12")+COUNTIF($AW289,"=12")</f>
        <v>7</v>
      </c>
      <c r="DX289" s="40">
        <f>COUNTIF($AX289,"=11")+COUNTIF($AY289,"=9")+COUNTIF($AZ289,"=15")+COUNTIF($BA289,"=16")+COUNTIF($BB289,"=8")+COUNTIF($BC289,"=10")+COUNTIF($BD289,"=10")+COUNTIF($BE289,"=8")+COUNTIF($BF289,"=10")+COUNTIF($BG289,"=10")</f>
        <v>10</v>
      </c>
      <c r="DY289" s="40">
        <f>COUNTIF($BH289,"=12")+COUNTIF($BI289,"=23")+COUNTIF($BJ289,"=23")+COUNTIF($BK289,"=15")+COUNTIF($BL289,"=10")+COUNTIF($BM289,"=12")+COUNTIF($BN289,"=12")+COUNTIF($BO289,"=16")+COUNTIF($BP289,"=8")+COUNTIF($BQ289,"=12")+COUNTIF($BR289,"=22")+COUNTIF($BS289,"=20")+COUNTIF($BT289,"=13")</f>
        <v>10</v>
      </c>
      <c r="DZ289" s="40">
        <f>COUNTIF($BU289,"=12")+COUNTIF($BV289,"=11")+COUNTIF($BW289,"=13")+COUNTIF($BX289,"=10")+COUNTIF($BY289,"=11")+COUNTIF($BZ289,"=12")+COUNTIF($CA289,"=12")</f>
        <v>6</v>
      </c>
      <c r="EA289" s="2" t="s">
        <v>0</v>
      </c>
      <c r="EB289" s="20" t="s">
        <v>601</v>
      </c>
    </row>
    <row r="290" spans="1:133" s="51" customFormat="1" x14ac:dyDescent="0.25">
      <c r="A290" s="133" t="s">
        <v>282</v>
      </c>
      <c r="B290" s="35" t="s">
        <v>29</v>
      </c>
      <c r="C290" s="2" t="s">
        <v>166</v>
      </c>
      <c r="D290" s="112" t="s">
        <v>31</v>
      </c>
      <c r="E290" s="2" t="s">
        <v>4</v>
      </c>
      <c r="F290" s="2" t="s">
        <v>233</v>
      </c>
      <c r="G290" s="6">
        <v>42877.976388888892</v>
      </c>
      <c r="H290" s="20" t="s">
        <v>231</v>
      </c>
      <c r="I290" s="20" t="s">
        <v>230</v>
      </c>
      <c r="J290" s="6">
        <v>41277</v>
      </c>
      <c r="K290" s="123">
        <f>+COUNTIF($N290,"&lt;=21")+COUNTIF($AA290,"&lt;=9")+COUNTIF($AJ290,"&lt;=16")+COUNTIF($AN290,"&gt;=22")+COUNTIF($AP290,"&gt;=17")+COUNTIF($AQ290,"&lt;=14")+COUNTIF($AR290,"&gt;=19")+COUNTIF($BK290,"&lt;=15")+COUNTIF($BO290,"&gt;=16")+COUNTIF($BX290,"&lt;=10")</f>
        <v>5</v>
      </c>
      <c r="L290" s="124">
        <f>65-(+DU290+DV290+DW290+DX290+DY290+DZ290)</f>
        <v>14</v>
      </c>
      <c r="M290" s="45">
        <v>13</v>
      </c>
      <c r="N290" s="45">
        <v>24</v>
      </c>
      <c r="O290" s="45">
        <v>14</v>
      </c>
      <c r="P290" s="45">
        <v>11</v>
      </c>
      <c r="Q290" s="45">
        <v>11</v>
      </c>
      <c r="R290" s="45">
        <v>14</v>
      </c>
      <c r="S290" s="45">
        <v>12</v>
      </c>
      <c r="T290" s="45">
        <v>12</v>
      </c>
      <c r="U290" s="45">
        <v>13</v>
      </c>
      <c r="V290" s="45">
        <v>13</v>
      </c>
      <c r="W290" s="45">
        <v>13</v>
      </c>
      <c r="X290" s="45">
        <v>16</v>
      </c>
      <c r="Y290" s="45">
        <v>17</v>
      </c>
      <c r="Z290" s="59">
        <v>9</v>
      </c>
      <c r="AA290" s="59">
        <v>10</v>
      </c>
      <c r="AB290" s="45">
        <v>11</v>
      </c>
      <c r="AC290" s="45">
        <v>11</v>
      </c>
      <c r="AD290" s="45">
        <v>26</v>
      </c>
      <c r="AE290" s="45">
        <v>15</v>
      </c>
      <c r="AF290" s="45">
        <v>19</v>
      </c>
      <c r="AG290" s="45">
        <v>29</v>
      </c>
      <c r="AH290" s="45">
        <v>14</v>
      </c>
      <c r="AI290" s="59">
        <v>15</v>
      </c>
      <c r="AJ290" s="59">
        <v>16</v>
      </c>
      <c r="AK290" s="59">
        <v>16</v>
      </c>
      <c r="AL290" s="45">
        <v>11</v>
      </c>
      <c r="AM290" s="45">
        <v>11</v>
      </c>
      <c r="AN290" s="45">
        <v>19</v>
      </c>
      <c r="AO290" s="45">
        <v>23</v>
      </c>
      <c r="AP290" s="45">
        <v>15</v>
      </c>
      <c r="AQ290" s="45">
        <v>14</v>
      </c>
      <c r="AR290" s="45">
        <v>19</v>
      </c>
      <c r="AS290" s="45">
        <v>15</v>
      </c>
      <c r="AT290" s="45">
        <v>37</v>
      </c>
      <c r="AU290" s="59">
        <v>38</v>
      </c>
      <c r="AV290" s="45">
        <v>12</v>
      </c>
      <c r="AW290" s="45">
        <v>12</v>
      </c>
      <c r="AX290" s="45">
        <v>11</v>
      </c>
      <c r="AY290" s="45">
        <v>9</v>
      </c>
      <c r="AZ290" s="45">
        <v>15</v>
      </c>
      <c r="BA290" s="45">
        <v>16</v>
      </c>
      <c r="BB290" s="45">
        <v>8</v>
      </c>
      <c r="BC290" s="45">
        <v>11</v>
      </c>
      <c r="BD290" s="45">
        <v>10</v>
      </c>
      <c r="BE290" s="45">
        <v>8</v>
      </c>
      <c r="BF290" s="45">
        <v>10</v>
      </c>
      <c r="BG290" s="45">
        <v>10</v>
      </c>
      <c r="BH290" s="45">
        <v>12</v>
      </c>
      <c r="BI290" s="45">
        <v>23</v>
      </c>
      <c r="BJ290" s="45">
        <v>23</v>
      </c>
      <c r="BK290" s="45">
        <v>15</v>
      </c>
      <c r="BL290" s="45">
        <v>10</v>
      </c>
      <c r="BM290" s="45">
        <v>12</v>
      </c>
      <c r="BN290" s="45">
        <v>12</v>
      </c>
      <c r="BO290" s="45">
        <v>16</v>
      </c>
      <c r="BP290" s="45">
        <v>8</v>
      </c>
      <c r="BQ290" s="45">
        <v>12</v>
      </c>
      <c r="BR290" s="45">
        <v>22</v>
      </c>
      <c r="BS290" s="45">
        <v>20</v>
      </c>
      <c r="BT290" s="45">
        <v>11</v>
      </c>
      <c r="BU290" s="45">
        <v>12</v>
      </c>
      <c r="BV290" s="45">
        <v>11</v>
      </c>
      <c r="BW290" s="45">
        <v>15</v>
      </c>
      <c r="BX290" s="45">
        <v>12</v>
      </c>
      <c r="BY290" s="45">
        <v>11</v>
      </c>
      <c r="BZ290" s="45">
        <v>12</v>
      </c>
      <c r="CA290" s="45">
        <v>12</v>
      </c>
      <c r="CB290" s="62" t="s">
        <v>0</v>
      </c>
      <c r="CC290" s="62" t="s">
        <v>0</v>
      </c>
      <c r="CD290" s="62" t="s">
        <v>0</v>
      </c>
      <c r="CE290" s="62" t="s">
        <v>0</v>
      </c>
      <c r="CF290" s="62" t="s">
        <v>0</v>
      </c>
      <c r="CG290" s="62" t="s">
        <v>0</v>
      </c>
      <c r="CH290" s="62" t="s">
        <v>0</v>
      </c>
      <c r="CI290" s="62" t="s">
        <v>0</v>
      </c>
      <c r="CJ290" s="62" t="s">
        <v>0</v>
      </c>
      <c r="CK290" s="62" t="s">
        <v>0</v>
      </c>
      <c r="CL290" s="62" t="s">
        <v>0</v>
      </c>
      <c r="CM290" s="62" t="s">
        <v>0</v>
      </c>
      <c r="CN290" s="62" t="s">
        <v>0</v>
      </c>
      <c r="CO290" s="62" t="s">
        <v>0</v>
      </c>
      <c r="CP290" s="62" t="s">
        <v>0</v>
      </c>
      <c r="CQ290" s="62" t="s">
        <v>0</v>
      </c>
      <c r="CR290" s="62" t="s">
        <v>0</v>
      </c>
      <c r="CS290" s="62" t="s">
        <v>0</v>
      </c>
      <c r="CT290" s="62" t="s">
        <v>0</v>
      </c>
      <c r="CU290" s="62" t="s">
        <v>0</v>
      </c>
      <c r="CV290" s="62" t="s">
        <v>0</v>
      </c>
      <c r="CW290" s="62" t="s">
        <v>0</v>
      </c>
      <c r="CX290" s="62" t="s">
        <v>0</v>
      </c>
      <c r="CY290" s="62" t="s">
        <v>0</v>
      </c>
      <c r="CZ290" s="62" t="s">
        <v>0</v>
      </c>
      <c r="DA290" s="62" t="s">
        <v>0</v>
      </c>
      <c r="DB290" s="62" t="s">
        <v>0</v>
      </c>
      <c r="DC290" s="62" t="s">
        <v>0</v>
      </c>
      <c r="DD290" s="62" t="s">
        <v>0</v>
      </c>
      <c r="DE290" s="62" t="s">
        <v>0</v>
      </c>
      <c r="DF290" s="62" t="s">
        <v>0</v>
      </c>
      <c r="DG290" s="62" t="s">
        <v>0</v>
      </c>
      <c r="DH290" s="62" t="s">
        <v>0</v>
      </c>
      <c r="DI290" s="62" t="s">
        <v>0</v>
      </c>
      <c r="DJ290" s="62" t="s">
        <v>0</v>
      </c>
      <c r="DK290" s="62" t="s">
        <v>0</v>
      </c>
      <c r="DL290" s="62" t="s">
        <v>0</v>
      </c>
      <c r="DM290" s="62" t="s">
        <v>0</v>
      </c>
      <c r="DN290" s="62" t="s">
        <v>0</v>
      </c>
      <c r="DO290" s="62" t="s">
        <v>0</v>
      </c>
      <c r="DP290" s="62" t="s">
        <v>0</v>
      </c>
      <c r="DQ290" s="62" t="s">
        <v>0</v>
      </c>
      <c r="DR290" s="62" t="s">
        <v>0</v>
      </c>
      <c r="DS290" s="62" t="s">
        <v>0</v>
      </c>
      <c r="DT290" s="143">
        <f>(2.71828^(-492.8857+59.0795*K290+7.224*L290))/(1+(2.71828^(-492.8857+59.0795*K290+7.224*L290)))</f>
        <v>1.4282340018282298E-42</v>
      </c>
      <c r="DU290" s="40">
        <f>COUNTIF($M290,"=13")+COUNTIF($N290,"=21")+COUNTIF($O290,"=14")+COUNTIF($P290,"=11")+COUNTIF($Q290,"=11")+COUNTIF($R290,"=14")+COUNTIF($S290,"=12")+COUNTIF($T290,"=12")+COUNTIF($U290,"=12")+COUNTIF($V290,"=13")+COUNTIF($W290,"=13")+COUNTIF($X290,"=16")</f>
        <v>10</v>
      </c>
      <c r="DV290" s="40">
        <f>COUNTIF($Y290,"=17")+COUNTIF($Z290,"=9")+COUNTIF($AA290,"=9")+COUNTIF($AB290,"=11")+COUNTIF($AC290,"=11")+COUNTIF($AD290,"=25")+COUNTIF($AE290,"=15")+COUNTIF($AF290,"=19")+COUNTIF($AG290,"=30")+COUNTIF($AH290,"=15")+COUNTIF($AI290,"=15")+COUNTIF($AJ290,"=16")+COUNTIF($AK290,"=17")</f>
        <v>8</v>
      </c>
      <c r="DW290" s="40">
        <f>COUNTIF($AL290,"=11")+COUNTIF($AM290,"=11")+COUNTIF($AN290,"=22")+COUNTIF($AO290,"=23")+COUNTIF($AP290,"=17")+COUNTIF($AQ290,"=14")+COUNTIF($AR290,"=19")+COUNTIF($AS290,"=17")+COUNTIF($AV290,"=12")+COUNTIF($AW290,"=12")</f>
        <v>7</v>
      </c>
      <c r="DX290" s="40">
        <f>COUNTIF($AX290,"=11")+COUNTIF($AY290,"=9")+COUNTIF($AZ290,"=15")+COUNTIF($BA290,"=16")+COUNTIF($BB290,"=8")+COUNTIF($BC290,"=10")+COUNTIF($BD290,"=10")+COUNTIF($BE290,"=8")+COUNTIF($BF290,"=10")+COUNTIF($BG290,"=10")</f>
        <v>9</v>
      </c>
      <c r="DY290" s="40">
        <f>COUNTIF($BH290,"=12")+COUNTIF($BI290,"=23")+COUNTIF($BJ290,"=23")+COUNTIF($BK290,"=15")+COUNTIF($BL290,"=10")+COUNTIF($BM290,"=12")+COUNTIF($BN290,"=12")+COUNTIF($BO290,"=16")+COUNTIF($BP290,"=8")+COUNTIF($BQ290,"=12")+COUNTIF($BR290,"=22")+COUNTIF($BS290,"=20")+COUNTIF($BT290,"=13")</f>
        <v>12</v>
      </c>
      <c r="DZ290" s="40">
        <f>COUNTIF($BU290,"=12")+COUNTIF($BV290,"=11")+COUNTIF($BW290,"=13")+COUNTIF($BX290,"=10")+COUNTIF($BY290,"=11")+COUNTIF($BZ290,"=12")+COUNTIF($CA290,"=12")</f>
        <v>5</v>
      </c>
      <c r="EA290" s="52"/>
      <c r="EB290" s="52"/>
    </row>
    <row r="291" spans="1:133" s="51" customFormat="1" x14ac:dyDescent="0.25">
      <c r="A291" s="72">
        <v>124368</v>
      </c>
      <c r="B291" s="2" t="s">
        <v>110</v>
      </c>
      <c r="C291" s="72" t="s">
        <v>151</v>
      </c>
      <c r="D291" s="112" t="s">
        <v>30</v>
      </c>
      <c r="E291" s="2" t="s">
        <v>111</v>
      </c>
      <c r="F291" s="2" t="s">
        <v>110</v>
      </c>
      <c r="G291" s="98">
        <v>43739</v>
      </c>
      <c r="H291" s="72" t="s">
        <v>0</v>
      </c>
      <c r="I291" s="20" t="s">
        <v>286</v>
      </c>
      <c r="J291" s="20" t="s">
        <v>284</v>
      </c>
      <c r="K291" s="123">
        <f>+COUNTIF($N291,"&lt;=21")+COUNTIF($AA291,"&lt;=9")+COUNTIF($AJ291,"&lt;=16")+COUNTIF($AN291,"&gt;=22")+COUNTIF($AP291,"&gt;=17")+COUNTIF($AQ291,"&lt;=14")+COUNTIF($AR291,"&gt;=19")+COUNTIF($BK291,"&lt;=15")+COUNTIF($BO291,"&gt;=16")+COUNTIF($BX291,"&lt;=10")</f>
        <v>5</v>
      </c>
      <c r="L291" s="124">
        <f>65-(+DU291+DV291+DW291+DX291+DY291+DZ291)</f>
        <v>15</v>
      </c>
      <c r="M291" s="113">
        <v>13</v>
      </c>
      <c r="N291" s="113">
        <v>24</v>
      </c>
      <c r="O291" s="113">
        <v>14</v>
      </c>
      <c r="P291" s="113">
        <v>12</v>
      </c>
      <c r="Q291" s="114">
        <v>11</v>
      </c>
      <c r="R291" s="114">
        <v>14</v>
      </c>
      <c r="S291" s="113">
        <v>12</v>
      </c>
      <c r="T291" s="113">
        <v>12</v>
      </c>
      <c r="U291" s="113">
        <v>11</v>
      </c>
      <c r="V291" s="113">
        <v>13</v>
      </c>
      <c r="W291" s="113">
        <v>13</v>
      </c>
      <c r="X291" s="113">
        <v>17</v>
      </c>
      <c r="Y291" s="113">
        <v>17</v>
      </c>
      <c r="Z291" s="114">
        <v>9</v>
      </c>
      <c r="AA291" s="114">
        <v>10</v>
      </c>
      <c r="AB291" s="113">
        <v>11</v>
      </c>
      <c r="AC291" s="113">
        <v>11</v>
      </c>
      <c r="AD291" s="113">
        <v>25</v>
      </c>
      <c r="AE291" s="113">
        <v>15</v>
      </c>
      <c r="AF291" s="113">
        <v>19</v>
      </c>
      <c r="AG291" s="113">
        <v>31</v>
      </c>
      <c r="AH291" s="114">
        <v>15</v>
      </c>
      <c r="AI291" s="114">
        <v>15</v>
      </c>
      <c r="AJ291" s="114">
        <v>17</v>
      </c>
      <c r="AK291" s="114">
        <v>17</v>
      </c>
      <c r="AL291" s="113">
        <v>11</v>
      </c>
      <c r="AM291" s="113">
        <v>11</v>
      </c>
      <c r="AN291" s="114">
        <v>19</v>
      </c>
      <c r="AO291" s="114">
        <v>23</v>
      </c>
      <c r="AP291" s="113">
        <v>17</v>
      </c>
      <c r="AQ291" s="113">
        <v>14</v>
      </c>
      <c r="AR291" s="113">
        <v>19</v>
      </c>
      <c r="AS291" s="113">
        <v>19</v>
      </c>
      <c r="AT291" s="114">
        <v>36</v>
      </c>
      <c r="AU291" s="114">
        <v>37</v>
      </c>
      <c r="AV291" s="113">
        <v>13</v>
      </c>
      <c r="AW291" s="113">
        <v>12</v>
      </c>
      <c r="AX291" s="113">
        <v>11</v>
      </c>
      <c r="AY291" s="113">
        <v>9</v>
      </c>
      <c r="AZ291" s="114">
        <v>16</v>
      </c>
      <c r="BA291" s="114">
        <v>16</v>
      </c>
      <c r="BB291" s="113">
        <v>8</v>
      </c>
      <c r="BC291" s="113">
        <v>10</v>
      </c>
      <c r="BD291" s="113">
        <v>10</v>
      </c>
      <c r="BE291" s="113">
        <v>8</v>
      </c>
      <c r="BF291" s="113">
        <v>11</v>
      </c>
      <c r="BG291" s="113">
        <v>10</v>
      </c>
      <c r="BH291" s="113">
        <v>12</v>
      </c>
      <c r="BI291" s="114">
        <v>23</v>
      </c>
      <c r="BJ291" s="114">
        <v>23</v>
      </c>
      <c r="BK291" s="113">
        <v>15</v>
      </c>
      <c r="BL291" s="113">
        <v>10</v>
      </c>
      <c r="BM291" s="113">
        <v>12</v>
      </c>
      <c r="BN291" s="113">
        <v>12</v>
      </c>
      <c r="BO291" s="113">
        <v>17</v>
      </c>
      <c r="BP291" s="113">
        <v>8</v>
      </c>
      <c r="BQ291" s="113">
        <v>12</v>
      </c>
      <c r="BR291" s="113">
        <v>25</v>
      </c>
      <c r="BS291" s="113">
        <v>20</v>
      </c>
      <c r="BT291" s="113">
        <v>13</v>
      </c>
      <c r="BU291" s="113">
        <v>12</v>
      </c>
      <c r="BV291" s="113">
        <v>11</v>
      </c>
      <c r="BW291" s="113">
        <v>13</v>
      </c>
      <c r="BX291" s="113">
        <v>11</v>
      </c>
      <c r="BY291" s="113">
        <v>11</v>
      </c>
      <c r="BZ291" s="113">
        <v>12</v>
      </c>
      <c r="CA291" s="113">
        <v>12</v>
      </c>
      <c r="CB291" s="71" t="s">
        <v>0</v>
      </c>
      <c r="CC291" s="71" t="s">
        <v>0</v>
      </c>
      <c r="CD291" s="71" t="s">
        <v>0</v>
      </c>
      <c r="CE291" s="71" t="s">
        <v>0</v>
      </c>
      <c r="CF291" s="71" t="s">
        <v>0</v>
      </c>
      <c r="CG291" s="71" t="s">
        <v>0</v>
      </c>
      <c r="CH291" s="71" t="s">
        <v>0</v>
      </c>
      <c r="CI291" s="71" t="s">
        <v>0</v>
      </c>
      <c r="CJ291" s="71" t="s">
        <v>0</v>
      </c>
      <c r="CK291" s="71" t="s">
        <v>0</v>
      </c>
      <c r="CL291" s="71" t="s">
        <v>0</v>
      </c>
      <c r="CM291" s="71" t="s">
        <v>0</v>
      </c>
      <c r="CN291" s="71" t="s">
        <v>0</v>
      </c>
      <c r="CO291" s="71" t="s">
        <v>0</v>
      </c>
      <c r="CP291" s="71" t="s">
        <v>0</v>
      </c>
      <c r="CQ291" s="71" t="s">
        <v>0</v>
      </c>
      <c r="CR291" s="71" t="s">
        <v>0</v>
      </c>
      <c r="CS291" s="71" t="s">
        <v>0</v>
      </c>
      <c r="CT291" s="71" t="s">
        <v>0</v>
      </c>
      <c r="CU291" s="71" t="s">
        <v>0</v>
      </c>
      <c r="CV291" s="71" t="s">
        <v>0</v>
      </c>
      <c r="CW291" s="71" t="s">
        <v>0</v>
      </c>
      <c r="CX291" s="71" t="s">
        <v>0</v>
      </c>
      <c r="CY291" s="71" t="s">
        <v>0</v>
      </c>
      <c r="CZ291" s="71" t="s">
        <v>0</v>
      </c>
      <c r="DA291" s="71" t="s">
        <v>0</v>
      </c>
      <c r="DB291" s="71" t="s">
        <v>0</v>
      </c>
      <c r="DC291" s="71" t="s">
        <v>0</v>
      </c>
      <c r="DD291" s="71" t="s">
        <v>0</v>
      </c>
      <c r="DE291" s="71" t="s">
        <v>0</v>
      </c>
      <c r="DF291" s="71" t="s">
        <v>0</v>
      </c>
      <c r="DG291" s="71" t="s">
        <v>0</v>
      </c>
      <c r="DH291" s="71" t="s">
        <v>0</v>
      </c>
      <c r="DI291" s="71" t="s">
        <v>0</v>
      </c>
      <c r="DJ291" s="71" t="s">
        <v>0</v>
      </c>
      <c r="DK291" s="71" t="s">
        <v>0</v>
      </c>
      <c r="DL291" s="71" t="s">
        <v>0</v>
      </c>
      <c r="DM291" s="71" t="s">
        <v>0</v>
      </c>
      <c r="DN291" s="71" t="s">
        <v>0</v>
      </c>
      <c r="DO291" s="71" t="s">
        <v>0</v>
      </c>
      <c r="DP291" s="71" t="s">
        <v>0</v>
      </c>
      <c r="DQ291" s="71" t="s">
        <v>0</v>
      </c>
      <c r="DR291" s="71" t="s">
        <v>0</v>
      </c>
      <c r="DS291" s="71" t="s">
        <v>0</v>
      </c>
      <c r="DT291" s="143">
        <f>(2.71828^(-492.8857+59.0795*K291+7.224*L291))/(1+(2.71828^(-492.8857+59.0795*K291+7.224*L291)))</f>
        <v>1.9594789167482873E-39</v>
      </c>
      <c r="DU291" s="40">
        <f>COUNTIF($M291,"=13")+COUNTIF($N291,"=21")+COUNTIF($O291,"=14")+COUNTIF($P291,"=11")+COUNTIF($Q291,"=11")+COUNTIF($R291,"=14")+COUNTIF($S291,"=12")+COUNTIF($T291,"=12")+COUNTIF($U291,"=12")+COUNTIF($V291,"=13")+COUNTIF($W291,"=13")+COUNTIF($X291,"=16")</f>
        <v>8</v>
      </c>
      <c r="DV291" s="40">
        <f>COUNTIF($Y291,"=17")+COUNTIF($Z291,"=9")+COUNTIF($AA291,"=9")+COUNTIF($AB291,"=11")+COUNTIF($AC291,"=11")+COUNTIF($AD291,"=25")+COUNTIF($AE291,"=15")+COUNTIF($AF291,"=19")+COUNTIF($AG291,"=30")+COUNTIF($AH291,"=15")+COUNTIF($AI291,"=15")+COUNTIF($AJ291,"=16")+COUNTIF($AK291,"=17")</f>
        <v>10</v>
      </c>
      <c r="DW291" s="40">
        <f>COUNTIF($AL291,"=11")+COUNTIF($AM291,"=11")+COUNTIF($AN291,"=22")+COUNTIF($AO291,"=23")+COUNTIF($AP291,"=17")+COUNTIF($AQ291,"=14")+COUNTIF($AR291,"=19")+COUNTIF($AS291,"=17")+COUNTIF($AV291,"=12")+COUNTIF($AW291,"=12")</f>
        <v>7</v>
      </c>
      <c r="DX291" s="40">
        <f>COUNTIF($AX291,"=11")+COUNTIF($AY291,"=9")+COUNTIF($AZ291,"=15")+COUNTIF($BA291,"=16")+COUNTIF($BB291,"=8")+COUNTIF($BC291,"=10")+COUNTIF($BD291,"=10")+COUNTIF($BE291,"=8")+COUNTIF($BF291,"=10")+COUNTIF($BG291,"=10")</f>
        <v>8</v>
      </c>
      <c r="DY291" s="40">
        <f>COUNTIF($BH291,"=12")+COUNTIF($BI291,"=23")+COUNTIF($BJ291,"=23")+COUNTIF($BK291,"=15")+COUNTIF($BL291,"=10")+COUNTIF($BM291,"=12")+COUNTIF($BN291,"=12")+COUNTIF($BO291,"=16")+COUNTIF($BP291,"=8")+COUNTIF($BQ291,"=12")+COUNTIF($BR291,"=22")+COUNTIF($BS291,"=20")+COUNTIF($BT291,"=13")</f>
        <v>11</v>
      </c>
      <c r="DZ291" s="40">
        <f>COUNTIF($BU291,"=12")+COUNTIF($BV291,"=11")+COUNTIF($BW291,"=13")+COUNTIF($BX291,"=10")+COUNTIF($BY291,"=11")+COUNTIF($BZ291,"=12")+COUNTIF($CA291,"=12")</f>
        <v>6</v>
      </c>
      <c r="EA291" s="72" t="s">
        <v>110</v>
      </c>
      <c r="EB291" s="72" t="s">
        <v>624</v>
      </c>
    </row>
    <row r="292" spans="1:133" s="51" customFormat="1" x14ac:dyDescent="0.25">
      <c r="A292" s="70">
        <v>4226</v>
      </c>
      <c r="B292" s="15" t="s">
        <v>142</v>
      </c>
      <c r="C292" s="72" t="s">
        <v>138</v>
      </c>
      <c r="D292" s="112" t="s">
        <v>32</v>
      </c>
      <c r="E292" s="15" t="s">
        <v>14</v>
      </c>
      <c r="F292" s="15" t="s">
        <v>24</v>
      </c>
      <c r="G292" s="12">
        <v>41616</v>
      </c>
      <c r="H292" s="20" t="s">
        <v>0</v>
      </c>
      <c r="I292" s="20" t="s">
        <v>230</v>
      </c>
      <c r="J292" s="6">
        <v>41277.888888888891</v>
      </c>
      <c r="K292" s="123">
        <f>+COUNTIF($N292,"&lt;=21")+COUNTIF($AA292,"&lt;=9")+COUNTIF($AJ292,"&lt;=16")+COUNTIF($AN292,"&gt;=22")+COUNTIF($AP292,"&gt;=17")+COUNTIF($AQ292,"&lt;=14")+COUNTIF($AR292,"&gt;=19")+COUNTIF($BK292,"&lt;=15")+COUNTIF($BO292,"&gt;=16")+COUNTIF($BX292,"&lt;=10")</f>
        <v>5</v>
      </c>
      <c r="L292" s="124">
        <f>65-(+DU292+DV292+DW292+DX292+DY292+DZ292)</f>
        <v>15</v>
      </c>
      <c r="M292" s="67">
        <v>13</v>
      </c>
      <c r="N292" s="67">
        <v>25</v>
      </c>
      <c r="O292" s="67">
        <v>14</v>
      </c>
      <c r="P292" s="67">
        <v>12</v>
      </c>
      <c r="Q292" s="67">
        <v>11</v>
      </c>
      <c r="R292" s="67">
        <v>14</v>
      </c>
      <c r="S292" s="67">
        <v>12</v>
      </c>
      <c r="T292" s="67">
        <v>12</v>
      </c>
      <c r="U292" s="67">
        <v>12</v>
      </c>
      <c r="V292" s="67">
        <v>13</v>
      </c>
      <c r="W292" s="67">
        <v>13</v>
      </c>
      <c r="X292" s="67">
        <v>16</v>
      </c>
      <c r="Y292" s="67">
        <v>18</v>
      </c>
      <c r="Z292" s="67">
        <v>9</v>
      </c>
      <c r="AA292" s="67">
        <v>10</v>
      </c>
      <c r="AB292" s="67">
        <v>11</v>
      </c>
      <c r="AC292" s="67">
        <v>11</v>
      </c>
      <c r="AD292" s="67">
        <v>25</v>
      </c>
      <c r="AE292" s="67">
        <v>15</v>
      </c>
      <c r="AF292" s="67">
        <v>18</v>
      </c>
      <c r="AG292" s="67">
        <v>29</v>
      </c>
      <c r="AH292" s="67">
        <v>15</v>
      </c>
      <c r="AI292" s="67">
        <v>15</v>
      </c>
      <c r="AJ292" s="67">
        <v>15</v>
      </c>
      <c r="AK292" s="67">
        <v>17</v>
      </c>
      <c r="AL292" s="67">
        <v>11</v>
      </c>
      <c r="AM292" s="67">
        <v>11</v>
      </c>
      <c r="AN292" s="67">
        <v>23</v>
      </c>
      <c r="AO292" s="67">
        <v>23</v>
      </c>
      <c r="AP292" s="67">
        <v>15</v>
      </c>
      <c r="AQ292" s="67">
        <v>15</v>
      </c>
      <c r="AR292" s="67">
        <v>19</v>
      </c>
      <c r="AS292" s="67">
        <v>17</v>
      </c>
      <c r="AT292" s="67">
        <v>36</v>
      </c>
      <c r="AU292" s="67">
        <v>37</v>
      </c>
      <c r="AV292" s="67">
        <v>12</v>
      </c>
      <c r="AW292" s="67">
        <v>12</v>
      </c>
      <c r="AX292" s="67">
        <v>12</v>
      </c>
      <c r="AY292" s="67">
        <v>9</v>
      </c>
      <c r="AZ292" s="67">
        <v>15</v>
      </c>
      <c r="BA292" s="67">
        <v>16</v>
      </c>
      <c r="BB292" s="67">
        <v>8</v>
      </c>
      <c r="BC292" s="67">
        <v>10</v>
      </c>
      <c r="BD292" s="67">
        <v>11</v>
      </c>
      <c r="BE292" s="67">
        <v>8</v>
      </c>
      <c r="BF292" s="67">
        <v>10</v>
      </c>
      <c r="BG292" s="67">
        <v>11</v>
      </c>
      <c r="BH292" s="67">
        <v>12</v>
      </c>
      <c r="BI292" s="67">
        <v>23</v>
      </c>
      <c r="BJ292" s="67">
        <v>23</v>
      </c>
      <c r="BK292" s="67">
        <v>15</v>
      </c>
      <c r="BL292" s="67">
        <v>10</v>
      </c>
      <c r="BM292" s="67">
        <v>12</v>
      </c>
      <c r="BN292" s="67">
        <v>12</v>
      </c>
      <c r="BO292" s="67">
        <v>15</v>
      </c>
      <c r="BP292" s="67">
        <v>8</v>
      </c>
      <c r="BQ292" s="67">
        <v>12</v>
      </c>
      <c r="BR292" s="67">
        <v>24</v>
      </c>
      <c r="BS292" s="67">
        <v>20</v>
      </c>
      <c r="BT292" s="67">
        <v>13</v>
      </c>
      <c r="BU292" s="67">
        <v>12</v>
      </c>
      <c r="BV292" s="67">
        <v>11</v>
      </c>
      <c r="BW292" s="67">
        <v>13</v>
      </c>
      <c r="BX292" s="67">
        <v>10</v>
      </c>
      <c r="BY292" s="67">
        <v>11</v>
      </c>
      <c r="BZ292" s="67">
        <v>12</v>
      </c>
      <c r="CA292" s="67">
        <v>12</v>
      </c>
      <c r="CB292" s="62" t="s">
        <v>0</v>
      </c>
      <c r="CC292" s="62" t="s">
        <v>0</v>
      </c>
      <c r="CD292" s="62" t="s">
        <v>0</v>
      </c>
      <c r="CE292" s="62" t="s">
        <v>0</v>
      </c>
      <c r="CF292" s="62" t="s">
        <v>0</v>
      </c>
      <c r="CG292" s="62" t="s">
        <v>0</v>
      </c>
      <c r="CH292" s="62" t="s">
        <v>0</v>
      </c>
      <c r="CI292" s="62" t="s">
        <v>0</v>
      </c>
      <c r="CJ292" s="62" t="s">
        <v>0</v>
      </c>
      <c r="CK292" s="62" t="s">
        <v>0</v>
      </c>
      <c r="CL292" s="62" t="s">
        <v>0</v>
      </c>
      <c r="CM292" s="62" t="s">
        <v>0</v>
      </c>
      <c r="CN292" s="62" t="s">
        <v>0</v>
      </c>
      <c r="CO292" s="62" t="s">
        <v>0</v>
      </c>
      <c r="CP292" s="62" t="s">
        <v>0</v>
      </c>
      <c r="CQ292" s="62" t="s">
        <v>0</v>
      </c>
      <c r="CR292" s="62" t="s">
        <v>0</v>
      </c>
      <c r="CS292" s="62" t="s">
        <v>0</v>
      </c>
      <c r="CT292" s="62" t="s">
        <v>0</v>
      </c>
      <c r="CU292" s="62" t="s">
        <v>0</v>
      </c>
      <c r="CV292" s="62" t="s">
        <v>0</v>
      </c>
      <c r="CW292" s="62" t="s">
        <v>0</v>
      </c>
      <c r="CX292" s="62" t="s">
        <v>0</v>
      </c>
      <c r="CY292" s="62" t="s">
        <v>0</v>
      </c>
      <c r="CZ292" s="62" t="s">
        <v>0</v>
      </c>
      <c r="DA292" s="62" t="s">
        <v>0</v>
      </c>
      <c r="DB292" s="62" t="s">
        <v>0</v>
      </c>
      <c r="DC292" s="62" t="s">
        <v>0</v>
      </c>
      <c r="DD292" s="62" t="s">
        <v>0</v>
      </c>
      <c r="DE292" s="62" t="s">
        <v>0</v>
      </c>
      <c r="DF292" s="62" t="s">
        <v>0</v>
      </c>
      <c r="DG292" s="62" t="s">
        <v>0</v>
      </c>
      <c r="DH292" s="62" t="s">
        <v>0</v>
      </c>
      <c r="DI292" s="62" t="s">
        <v>0</v>
      </c>
      <c r="DJ292" s="62" t="s">
        <v>0</v>
      </c>
      <c r="DK292" s="62" t="s">
        <v>0</v>
      </c>
      <c r="DL292" s="62" t="s">
        <v>0</v>
      </c>
      <c r="DM292" s="62" t="s">
        <v>0</v>
      </c>
      <c r="DN292" s="62" t="s">
        <v>0</v>
      </c>
      <c r="DO292" s="62" t="s">
        <v>0</v>
      </c>
      <c r="DP292" s="62" t="s">
        <v>0</v>
      </c>
      <c r="DQ292" s="62" t="s">
        <v>0</v>
      </c>
      <c r="DR292" s="62" t="s">
        <v>0</v>
      </c>
      <c r="DS292" s="62" t="s">
        <v>0</v>
      </c>
      <c r="DT292" s="143">
        <f>(2.71828^(-492.8857+59.0795*K292+7.224*L292))/(1+(2.71828^(-492.8857+59.0795*K292+7.224*L292)))</f>
        <v>1.9594789167482873E-39</v>
      </c>
      <c r="DU292" s="40">
        <f>COUNTIF($M292,"=13")+COUNTIF($N292,"=21")+COUNTIF($O292,"=14")+COUNTIF($P292,"=11")+COUNTIF($Q292,"=11")+COUNTIF($R292,"=14")+COUNTIF($S292,"=12")+COUNTIF($T292,"=12")+COUNTIF($U292,"=12")+COUNTIF($V292,"=13")+COUNTIF($W292,"=13")+COUNTIF($X292,"=16")</f>
        <v>10</v>
      </c>
      <c r="DV292" s="40">
        <f>COUNTIF($Y292,"=17")+COUNTIF($Z292,"=9")+COUNTIF($AA292,"=9")+COUNTIF($AB292,"=11")+COUNTIF($AC292,"=11")+COUNTIF($AD292,"=25")+COUNTIF($AE292,"=15")+COUNTIF($AF292,"=19")+COUNTIF($AG292,"=30")+COUNTIF($AH292,"=15")+COUNTIF($AI292,"=15")+COUNTIF($AJ292,"=16")+COUNTIF($AK292,"=17")</f>
        <v>8</v>
      </c>
      <c r="DW292" s="40">
        <f>COUNTIF($AL292,"=11")+COUNTIF($AM292,"=11")+COUNTIF($AN292,"=22")+COUNTIF($AO292,"=23")+COUNTIF($AP292,"=17")+COUNTIF($AQ292,"=14")+COUNTIF($AR292,"=19")+COUNTIF($AS292,"=17")+COUNTIF($AV292,"=12")+COUNTIF($AW292,"=12")</f>
        <v>7</v>
      </c>
      <c r="DX292" s="40">
        <f>COUNTIF($AX292,"=11")+COUNTIF($AY292,"=9")+COUNTIF($AZ292,"=15")+COUNTIF($BA292,"=16")+COUNTIF($BB292,"=8")+COUNTIF($BC292,"=10")+COUNTIF($BD292,"=10")+COUNTIF($BE292,"=8")+COUNTIF($BF292,"=10")+COUNTIF($BG292,"=10")</f>
        <v>7</v>
      </c>
      <c r="DY292" s="40">
        <f>COUNTIF($BH292,"=12")+COUNTIF($BI292,"=23")+COUNTIF($BJ292,"=23")+COUNTIF($BK292,"=15")+COUNTIF($BL292,"=10")+COUNTIF($BM292,"=12")+COUNTIF($BN292,"=12")+COUNTIF($BO292,"=16")+COUNTIF($BP292,"=8")+COUNTIF($BQ292,"=12")+COUNTIF($BR292,"=22")+COUNTIF($BS292,"=20")+COUNTIF($BT292,"=13")</f>
        <v>11</v>
      </c>
      <c r="DZ292" s="40">
        <f>COUNTIF($BU292,"=12")+COUNTIF($BV292,"=11")+COUNTIF($BW292,"=13")+COUNTIF($BX292,"=10")+COUNTIF($BY292,"=11")+COUNTIF($BZ292,"=12")+COUNTIF($CA292,"=12")</f>
        <v>7</v>
      </c>
      <c r="EA292" s="52"/>
      <c r="EB292" s="52"/>
    </row>
    <row r="293" spans="1:133" s="51" customFormat="1" x14ac:dyDescent="0.25">
      <c r="A293" s="133">
        <v>484582</v>
      </c>
      <c r="B293" s="2" t="s">
        <v>633</v>
      </c>
      <c r="C293" s="2" t="s">
        <v>166</v>
      </c>
      <c r="D293" s="112" t="s">
        <v>31</v>
      </c>
      <c r="E293" s="26" t="s">
        <v>111</v>
      </c>
      <c r="F293" s="13" t="s">
        <v>171</v>
      </c>
      <c r="G293" s="98">
        <v>43739</v>
      </c>
      <c r="H293" s="72" t="s">
        <v>0</v>
      </c>
      <c r="I293" s="20" t="s">
        <v>286</v>
      </c>
      <c r="J293" s="2" t="s">
        <v>284</v>
      </c>
      <c r="K293" s="123">
        <f>+COUNTIF($N293,"&lt;=21")+COUNTIF($AA293,"&lt;=9")+COUNTIF($AJ293,"&lt;=16")+COUNTIF($AN293,"&gt;=22")+COUNTIF($AP293,"&gt;=17")+COUNTIF($AQ293,"&lt;=14")+COUNTIF($AR293,"&gt;=19")+COUNTIF($BK293,"&lt;=15")+COUNTIF($BO293,"&gt;=16")+COUNTIF($BX293,"&lt;=10")</f>
        <v>5</v>
      </c>
      <c r="L293" s="124">
        <f>65-(+DU293+DV293+DW293+DX293+DY293+DZ293)</f>
        <v>15</v>
      </c>
      <c r="M293" s="54">
        <v>13</v>
      </c>
      <c r="N293" s="54">
        <v>24</v>
      </c>
      <c r="O293" s="54">
        <v>14</v>
      </c>
      <c r="P293" s="54">
        <v>11</v>
      </c>
      <c r="Q293" s="114">
        <v>11</v>
      </c>
      <c r="R293" s="114">
        <v>14</v>
      </c>
      <c r="S293" s="54">
        <v>12</v>
      </c>
      <c r="T293" s="54">
        <v>12</v>
      </c>
      <c r="U293" s="54">
        <v>13</v>
      </c>
      <c r="V293" s="54">
        <v>13</v>
      </c>
      <c r="W293" s="54">
        <v>13</v>
      </c>
      <c r="X293" s="54">
        <v>16</v>
      </c>
      <c r="Y293" s="54">
        <v>16</v>
      </c>
      <c r="Z293" s="114">
        <v>9</v>
      </c>
      <c r="AA293" s="114">
        <v>10</v>
      </c>
      <c r="AB293" s="54">
        <v>11</v>
      </c>
      <c r="AC293" s="54">
        <v>11</v>
      </c>
      <c r="AD293" s="54">
        <v>25</v>
      </c>
      <c r="AE293" s="54">
        <v>15</v>
      </c>
      <c r="AF293" s="54">
        <v>19</v>
      </c>
      <c r="AG293" s="54">
        <v>30</v>
      </c>
      <c r="AH293" s="114">
        <v>15</v>
      </c>
      <c r="AI293" s="114">
        <v>15</v>
      </c>
      <c r="AJ293" s="114">
        <v>15</v>
      </c>
      <c r="AK293" s="114">
        <v>16</v>
      </c>
      <c r="AL293" s="54">
        <v>11</v>
      </c>
      <c r="AM293" s="54">
        <v>10</v>
      </c>
      <c r="AN293" s="114">
        <v>19</v>
      </c>
      <c r="AO293" s="114">
        <v>23</v>
      </c>
      <c r="AP293" s="54">
        <v>17</v>
      </c>
      <c r="AQ293" s="54">
        <v>15</v>
      </c>
      <c r="AR293" s="54">
        <v>19</v>
      </c>
      <c r="AS293" s="54">
        <v>17</v>
      </c>
      <c r="AT293" s="114">
        <v>36</v>
      </c>
      <c r="AU293" s="114">
        <v>37</v>
      </c>
      <c r="AV293" s="54">
        <v>13</v>
      </c>
      <c r="AW293" s="54">
        <v>12</v>
      </c>
      <c r="AX293" s="54">
        <v>11</v>
      </c>
      <c r="AY293" s="54">
        <v>9</v>
      </c>
      <c r="AZ293" s="114">
        <v>16</v>
      </c>
      <c r="BA293" s="114">
        <v>16</v>
      </c>
      <c r="BB293" s="54">
        <v>8</v>
      </c>
      <c r="BC293" s="54">
        <v>10</v>
      </c>
      <c r="BD293" s="54">
        <v>10</v>
      </c>
      <c r="BE293" s="54">
        <v>8</v>
      </c>
      <c r="BF293" s="54">
        <v>10</v>
      </c>
      <c r="BG293" s="54">
        <v>10</v>
      </c>
      <c r="BH293" s="54">
        <v>13</v>
      </c>
      <c r="BI293" s="114">
        <v>23</v>
      </c>
      <c r="BJ293" s="114">
        <v>23</v>
      </c>
      <c r="BK293" s="54">
        <v>15</v>
      </c>
      <c r="BL293" s="54">
        <v>10</v>
      </c>
      <c r="BM293" s="54">
        <v>12</v>
      </c>
      <c r="BN293" s="54">
        <v>12</v>
      </c>
      <c r="BO293" s="54">
        <v>16</v>
      </c>
      <c r="BP293" s="54">
        <v>8</v>
      </c>
      <c r="BQ293" s="54">
        <v>12</v>
      </c>
      <c r="BR293" s="54">
        <v>23</v>
      </c>
      <c r="BS293" s="54">
        <v>20</v>
      </c>
      <c r="BT293" s="54">
        <v>14</v>
      </c>
      <c r="BU293" s="54">
        <v>12</v>
      </c>
      <c r="BV293" s="54">
        <v>11</v>
      </c>
      <c r="BW293" s="54">
        <v>13</v>
      </c>
      <c r="BX293" s="54">
        <v>11</v>
      </c>
      <c r="BY293" s="54">
        <v>11</v>
      </c>
      <c r="BZ293" s="54">
        <v>12</v>
      </c>
      <c r="CA293" s="54">
        <v>12</v>
      </c>
      <c r="CB293" s="71" t="s">
        <v>0</v>
      </c>
      <c r="CC293" s="71" t="s">
        <v>0</v>
      </c>
      <c r="CD293" s="71" t="s">
        <v>0</v>
      </c>
      <c r="CE293" s="71" t="s">
        <v>0</v>
      </c>
      <c r="CF293" s="71" t="s">
        <v>0</v>
      </c>
      <c r="CG293" s="71" t="s">
        <v>0</v>
      </c>
      <c r="CH293" s="71" t="s">
        <v>0</v>
      </c>
      <c r="CI293" s="71" t="s">
        <v>0</v>
      </c>
      <c r="CJ293" s="71" t="s">
        <v>0</v>
      </c>
      <c r="CK293" s="71" t="s">
        <v>0</v>
      </c>
      <c r="CL293" s="71" t="s">
        <v>0</v>
      </c>
      <c r="CM293" s="71" t="s">
        <v>0</v>
      </c>
      <c r="CN293" s="71" t="s">
        <v>0</v>
      </c>
      <c r="CO293" s="71" t="s">
        <v>0</v>
      </c>
      <c r="CP293" s="71" t="s">
        <v>0</v>
      </c>
      <c r="CQ293" s="71" t="s">
        <v>0</v>
      </c>
      <c r="CR293" s="71" t="s">
        <v>0</v>
      </c>
      <c r="CS293" s="71" t="s">
        <v>0</v>
      </c>
      <c r="CT293" s="71" t="s">
        <v>0</v>
      </c>
      <c r="CU293" s="71" t="s">
        <v>0</v>
      </c>
      <c r="CV293" s="71" t="s">
        <v>0</v>
      </c>
      <c r="CW293" s="71" t="s">
        <v>0</v>
      </c>
      <c r="CX293" s="71" t="s">
        <v>0</v>
      </c>
      <c r="CY293" s="71" t="s">
        <v>0</v>
      </c>
      <c r="CZ293" s="71" t="s">
        <v>0</v>
      </c>
      <c r="DA293" s="71" t="s">
        <v>0</v>
      </c>
      <c r="DB293" s="71" t="s">
        <v>0</v>
      </c>
      <c r="DC293" s="71" t="s">
        <v>0</v>
      </c>
      <c r="DD293" s="71" t="s">
        <v>0</v>
      </c>
      <c r="DE293" s="71" t="s">
        <v>0</v>
      </c>
      <c r="DF293" s="71" t="s">
        <v>0</v>
      </c>
      <c r="DG293" s="71" t="s">
        <v>0</v>
      </c>
      <c r="DH293" s="71" t="s">
        <v>0</v>
      </c>
      <c r="DI293" s="71" t="s">
        <v>0</v>
      </c>
      <c r="DJ293" s="71" t="s">
        <v>0</v>
      </c>
      <c r="DK293" s="71" t="s">
        <v>0</v>
      </c>
      <c r="DL293" s="71" t="s">
        <v>0</v>
      </c>
      <c r="DM293" s="71" t="s">
        <v>0</v>
      </c>
      <c r="DN293" s="71" t="s">
        <v>0</v>
      </c>
      <c r="DO293" s="71" t="s">
        <v>0</v>
      </c>
      <c r="DP293" s="71" t="s">
        <v>0</v>
      </c>
      <c r="DQ293" s="71" t="s">
        <v>0</v>
      </c>
      <c r="DR293" s="71" t="s">
        <v>0</v>
      </c>
      <c r="DS293" s="71" t="s">
        <v>0</v>
      </c>
      <c r="DT293" s="143">
        <f>(2.71828^(-492.8857+59.0795*K293+7.224*L293))/(1+(2.71828^(-492.8857+59.0795*K293+7.224*L293)))</f>
        <v>1.9594789167482873E-39</v>
      </c>
      <c r="DU293" s="40">
        <f>COUNTIF($M293,"=13")+COUNTIF($N293,"=21")+COUNTIF($O293,"=14")+COUNTIF($P293,"=11")+COUNTIF($Q293,"=11")+COUNTIF($R293,"=14")+COUNTIF($S293,"=12")+COUNTIF($T293,"=12")+COUNTIF($U293,"=12")+COUNTIF($V293,"=13")+COUNTIF($W293,"=13")+COUNTIF($X293,"=16")</f>
        <v>10</v>
      </c>
      <c r="DV293" s="40">
        <f>COUNTIF($Y293,"=17")+COUNTIF($Z293,"=9")+COUNTIF($AA293,"=9")+COUNTIF($AB293,"=11")+COUNTIF($AC293,"=11")+COUNTIF($AD293,"=25")+COUNTIF($AE293,"=15")+COUNTIF($AF293,"=19")+COUNTIF($AG293,"=30")+COUNTIF($AH293,"=15")+COUNTIF($AI293,"=15")+COUNTIF($AJ293,"=16")+COUNTIF($AK293,"=17")</f>
        <v>9</v>
      </c>
      <c r="DW293" s="40">
        <f>COUNTIF($AL293,"=11")+COUNTIF($AM293,"=11")+COUNTIF($AN293,"=22")+COUNTIF($AO293,"=23")+COUNTIF($AP293,"=17")+COUNTIF($AQ293,"=14")+COUNTIF($AR293,"=19")+COUNTIF($AS293,"=17")+COUNTIF($AV293,"=12")+COUNTIF($AW293,"=12")</f>
        <v>6</v>
      </c>
      <c r="DX293" s="40">
        <f>COUNTIF($AX293,"=11")+COUNTIF($AY293,"=9")+COUNTIF($AZ293,"=15")+COUNTIF($BA293,"=16")+COUNTIF($BB293,"=8")+COUNTIF($BC293,"=10")+COUNTIF($BD293,"=10")+COUNTIF($BE293,"=8")+COUNTIF($BF293,"=10")+COUNTIF($BG293,"=10")</f>
        <v>9</v>
      </c>
      <c r="DY293" s="40">
        <f>COUNTIF($BH293,"=12")+COUNTIF($BI293,"=23")+COUNTIF($BJ293,"=23")+COUNTIF($BK293,"=15")+COUNTIF($BL293,"=10")+COUNTIF($BM293,"=12")+COUNTIF($BN293,"=12")+COUNTIF($BO293,"=16")+COUNTIF($BP293,"=8")+COUNTIF($BQ293,"=12")+COUNTIF($BR293,"=22")+COUNTIF($BS293,"=20")+COUNTIF($BT293,"=13")</f>
        <v>10</v>
      </c>
      <c r="DZ293" s="40">
        <f>COUNTIF($BU293,"=12")+COUNTIF($BV293,"=11")+COUNTIF($BW293,"=13")+COUNTIF($BX293,"=10")+COUNTIF($BY293,"=11")+COUNTIF($BZ293,"=12")+COUNTIF($CA293,"=12")</f>
        <v>6</v>
      </c>
      <c r="EA293" s="2" t="s">
        <v>633</v>
      </c>
      <c r="EB293" s="2" t="s">
        <v>0</v>
      </c>
    </row>
    <row r="294" spans="1:133" s="51" customFormat="1" x14ac:dyDescent="0.25">
      <c r="A294" s="72">
        <v>7801</v>
      </c>
      <c r="B294" s="72" t="s">
        <v>75</v>
      </c>
      <c r="C294" s="72" t="s">
        <v>166</v>
      </c>
      <c r="D294" s="112" t="s">
        <v>31</v>
      </c>
      <c r="E294" s="2" t="s">
        <v>111</v>
      </c>
      <c r="F294" s="72" t="s">
        <v>75</v>
      </c>
      <c r="G294" s="98">
        <v>43739</v>
      </c>
      <c r="H294" s="72" t="s">
        <v>0</v>
      </c>
      <c r="I294" s="20" t="s">
        <v>286</v>
      </c>
      <c r="J294" s="20" t="s">
        <v>284</v>
      </c>
      <c r="K294" s="123">
        <f>+COUNTIF($N294,"&lt;=21")+COUNTIF($AA294,"&lt;=9")+COUNTIF($AJ294,"&lt;=16")+COUNTIF($AN294,"&gt;=22")+COUNTIF($AP294,"&gt;=17")+COUNTIF($AQ294,"&lt;=14")+COUNTIF($AR294,"&gt;=19")+COUNTIF($BK294,"&lt;=15")+COUNTIF($BO294,"&gt;=16")+COUNTIF($BX294,"&lt;=10")</f>
        <v>5</v>
      </c>
      <c r="L294" s="124">
        <f>65-(+DU294+DV294+DW294+DX294+DY294+DZ294)</f>
        <v>15</v>
      </c>
      <c r="M294" s="113">
        <v>13</v>
      </c>
      <c r="N294" s="113">
        <v>24</v>
      </c>
      <c r="O294" s="113">
        <v>14</v>
      </c>
      <c r="P294" s="113">
        <v>11</v>
      </c>
      <c r="Q294" s="114">
        <v>11</v>
      </c>
      <c r="R294" s="114">
        <v>14</v>
      </c>
      <c r="S294" s="113">
        <v>12</v>
      </c>
      <c r="T294" s="113">
        <v>12</v>
      </c>
      <c r="U294" s="113">
        <v>11</v>
      </c>
      <c r="V294" s="113">
        <v>13</v>
      </c>
      <c r="W294" s="113">
        <v>13</v>
      </c>
      <c r="X294" s="113">
        <v>16</v>
      </c>
      <c r="Y294" s="113">
        <v>17</v>
      </c>
      <c r="Z294" s="121">
        <v>9</v>
      </c>
      <c r="AA294" s="121">
        <v>10</v>
      </c>
      <c r="AB294" s="113">
        <v>11</v>
      </c>
      <c r="AC294" s="113">
        <v>12</v>
      </c>
      <c r="AD294" s="113">
        <v>26</v>
      </c>
      <c r="AE294" s="113">
        <v>14</v>
      </c>
      <c r="AF294" s="113">
        <v>19</v>
      </c>
      <c r="AG294" s="113">
        <v>30</v>
      </c>
      <c r="AH294" s="114">
        <v>14</v>
      </c>
      <c r="AI294" s="121">
        <v>15</v>
      </c>
      <c r="AJ294" s="121">
        <v>16</v>
      </c>
      <c r="AK294" s="121">
        <v>17</v>
      </c>
      <c r="AL294" s="113">
        <v>11</v>
      </c>
      <c r="AM294" s="113">
        <v>11</v>
      </c>
      <c r="AN294" s="114">
        <v>19</v>
      </c>
      <c r="AO294" s="114">
        <v>23</v>
      </c>
      <c r="AP294" s="113">
        <v>17</v>
      </c>
      <c r="AQ294" s="113">
        <v>15</v>
      </c>
      <c r="AR294" s="113">
        <v>19</v>
      </c>
      <c r="AS294" s="113">
        <v>17</v>
      </c>
      <c r="AT294" s="121">
        <v>37</v>
      </c>
      <c r="AU294" s="121">
        <v>38</v>
      </c>
      <c r="AV294" s="113">
        <v>13</v>
      </c>
      <c r="AW294" s="113">
        <v>12</v>
      </c>
      <c r="AX294" s="113">
        <v>11</v>
      </c>
      <c r="AY294" s="113">
        <v>9</v>
      </c>
      <c r="AZ294" s="114">
        <v>16</v>
      </c>
      <c r="BA294" s="114">
        <v>16</v>
      </c>
      <c r="BB294" s="113">
        <v>8</v>
      </c>
      <c r="BC294" s="113">
        <v>10</v>
      </c>
      <c r="BD294" s="113">
        <v>10</v>
      </c>
      <c r="BE294" s="113">
        <v>8</v>
      </c>
      <c r="BF294" s="113">
        <v>10</v>
      </c>
      <c r="BG294" s="113">
        <v>10</v>
      </c>
      <c r="BH294" s="113">
        <v>13</v>
      </c>
      <c r="BI294" s="114">
        <v>23</v>
      </c>
      <c r="BJ294" s="114">
        <v>23</v>
      </c>
      <c r="BK294" s="113">
        <v>17</v>
      </c>
      <c r="BL294" s="113">
        <v>10</v>
      </c>
      <c r="BM294" s="113">
        <v>12</v>
      </c>
      <c r="BN294" s="113">
        <v>12</v>
      </c>
      <c r="BO294" s="113">
        <v>16</v>
      </c>
      <c r="BP294" s="113">
        <v>8</v>
      </c>
      <c r="BQ294" s="113">
        <v>13</v>
      </c>
      <c r="BR294" s="113">
        <v>22</v>
      </c>
      <c r="BS294" s="113">
        <v>20</v>
      </c>
      <c r="BT294" s="113">
        <v>13</v>
      </c>
      <c r="BU294" s="113">
        <v>12</v>
      </c>
      <c r="BV294" s="113">
        <v>11</v>
      </c>
      <c r="BW294" s="113">
        <v>14</v>
      </c>
      <c r="BX294" s="113">
        <v>10</v>
      </c>
      <c r="BY294" s="113">
        <v>11</v>
      </c>
      <c r="BZ294" s="113">
        <v>12</v>
      </c>
      <c r="CA294" s="113">
        <v>12</v>
      </c>
      <c r="CB294" s="71" t="s">
        <v>0</v>
      </c>
      <c r="CC294" s="71" t="s">
        <v>0</v>
      </c>
      <c r="CD294" s="71" t="s">
        <v>0</v>
      </c>
      <c r="CE294" s="71" t="s">
        <v>0</v>
      </c>
      <c r="CF294" s="71" t="s">
        <v>0</v>
      </c>
      <c r="CG294" s="71" t="s">
        <v>0</v>
      </c>
      <c r="CH294" s="71" t="s">
        <v>0</v>
      </c>
      <c r="CI294" s="71" t="s">
        <v>0</v>
      </c>
      <c r="CJ294" s="71" t="s">
        <v>0</v>
      </c>
      <c r="CK294" s="71" t="s">
        <v>0</v>
      </c>
      <c r="CL294" s="71" t="s">
        <v>0</v>
      </c>
      <c r="CM294" s="71" t="s">
        <v>0</v>
      </c>
      <c r="CN294" s="71" t="s">
        <v>0</v>
      </c>
      <c r="CO294" s="71" t="s">
        <v>0</v>
      </c>
      <c r="CP294" s="71" t="s">
        <v>0</v>
      </c>
      <c r="CQ294" s="71" t="s">
        <v>0</v>
      </c>
      <c r="CR294" s="71" t="s">
        <v>0</v>
      </c>
      <c r="CS294" s="71" t="s">
        <v>0</v>
      </c>
      <c r="CT294" s="71" t="s">
        <v>0</v>
      </c>
      <c r="CU294" s="71" t="s">
        <v>0</v>
      </c>
      <c r="CV294" s="71" t="s">
        <v>0</v>
      </c>
      <c r="CW294" s="71" t="s">
        <v>0</v>
      </c>
      <c r="CX294" s="71" t="s">
        <v>0</v>
      </c>
      <c r="CY294" s="71" t="s">
        <v>0</v>
      </c>
      <c r="CZ294" s="71" t="s">
        <v>0</v>
      </c>
      <c r="DA294" s="71" t="s">
        <v>0</v>
      </c>
      <c r="DB294" s="71" t="s">
        <v>0</v>
      </c>
      <c r="DC294" s="71" t="s">
        <v>0</v>
      </c>
      <c r="DD294" s="71" t="s">
        <v>0</v>
      </c>
      <c r="DE294" s="71" t="s">
        <v>0</v>
      </c>
      <c r="DF294" s="71" t="s">
        <v>0</v>
      </c>
      <c r="DG294" s="71" t="s">
        <v>0</v>
      </c>
      <c r="DH294" s="71" t="s">
        <v>0</v>
      </c>
      <c r="DI294" s="71" t="s">
        <v>0</v>
      </c>
      <c r="DJ294" s="71" t="s">
        <v>0</v>
      </c>
      <c r="DK294" s="71" t="s">
        <v>0</v>
      </c>
      <c r="DL294" s="71" t="s">
        <v>0</v>
      </c>
      <c r="DM294" s="71" t="s">
        <v>0</v>
      </c>
      <c r="DN294" s="71" t="s">
        <v>0</v>
      </c>
      <c r="DO294" s="71" t="s">
        <v>0</v>
      </c>
      <c r="DP294" s="71" t="s">
        <v>0</v>
      </c>
      <c r="DQ294" s="71" t="s">
        <v>0</v>
      </c>
      <c r="DR294" s="71" t="s">
        <v>0</v>
      </c>
      <c r="DS294" s="71" t="s">
        <v>0</v>
      </c>
      <c r="DT294" s="143">
        <f>(2.71828^(-492.8857+59.0795*K294+7.224*L294))/(1+(2.71828^(-492.8857+59.0795*K294+7.224*L294)))</f>
        <v>1.9594789167482873E-39</v>
      </c>
      <c r="DU294" s="40">
        <f>COUNTIF($M294,"=13")+COUNTIF($N294,"=21")+COUNTIF($O294,"=14")+COUNTIF($P294,"=11")+COUNTIF($Q294,"=11")+COUNTIF($R294,"=14")+COUNTIF($S294,"=12")+COUNTIF($T294,"=12")+COUNTIF($U294,"=12")+COUNTIF($V294,"=13")+COUNTIF($W294,"=13")+COUNTIF($X294,"=16")</f>
        <v>10</v>
      </c>
      <c r="DV294" s="40">
        <f>COUNTIF($Y294,"=17")+COUNTIF($Z294,"=9")+COUNTIF($AA294,"=9")+COUNTIF($AB294,"=11")+COUNTIF($AC294,"=11")+COUNTIF($AD294,"=25")+COUNTIF($AE294,"=15")+COUNTIF($AF294,"=19")+COUNTIF($AG294,"=30")+COUNTIF($AH294,"=15")+COUNTIF($AI294,"=15")+COUNTIF($AJ294,"=16")+COUNTIF($AK294,"=17")</f>
        <v>8</v>
      </c>
      <c r="DW294" s="40">
        <f>COUNTIF($AL294,"=11")+COUNTIF($AM294,"=11")+COUNTIF($AN294,"=22")+COUNTIF($AO294,"=23")+COUNTIF($AP294,"=17")+COUNTIF($AQ294,"=14")+COUNTIF($AR294,"=19")+COUNTIF($AS294,"=17")+COUNTIF($AV294,"=12")+COUNTIF($AW294,"=12")</f>
        <v>7</v>
      </c>
      <c r="DX294" s="40">
        <f>COUNTIF($AX294,"=11")+COUNTIF($AY294,"=9")+COUNTIF($AZ294,"=15")+COUNTIF($BA294,"=16")+COUNTIF($BB294,"=8")+COUNTIF($BC294,"=10")+COUNTIF($BD294,"=10")+COUNTIF($BE294,"=8")+COUNTIF($BF294,"=10")+COUNTIF($BG294,"=10")</f>
        <v>9</v>
      </c>
      <c r="DY294" s="40">
        <f>COUNTIF($BH294,"=12")+COUNTIF($BI294,"=23")+COUNTIF($BJ294,"=23")+COUNTIF($BK294,"=15")+COUNTIF($BL294,"=10")+COUNTIF($BM294,"=12")+COUNTIF($BN294,"=12")+COUNTIF($BO294,"=16")+COUNTIF($BP294,"=8")+COUNTIF($BQ294,"=12")+COUNTIF($BR294,"=22")+COUNTIF($BS294,"=20")+COUNTIF($BT294,"=13")</f>
        <v>10</v>
      </c>
      <c r="DZ294" s="40">
        <f>COUNTIF($BU294,"=12")+COUNTIF($BV294,"=11")+COUNTIF($BW294,"=13")+COUNTIF($BX294,"=10")+COUNTIF($BY294,"=11")+COUNTIF($BZ294,"=12")+COUNTIF($CA294,"=12")</f>
        <v>6</v>
      </c>
      <c r="EA294" s="72" t="s">
        <v>75</v>
      </c>
      <c r="EB294" s="72" t="s">
        <v>607</v>
      </c>
    </row>
    <row r="295" spans="1:133" s="51" customFormat="1" x14ac:dyDescent="0.25">
      <c r="A295" s="20">
        <v>10949</v>
      </c>
      <c r="B295" s="2" t="s">
        <v>608</v>
      </c>
      <c r="C295" s="20" t="s">
        <v>166</v>
      </c>
      <c r="D295" s="112" t="s">
        <v>31</v>
      </c>
      <c r="E295" s="20" t="s">
        <v>711</v>
      </c>
      <c r="F295" s="20" t="s">
        <v>608</v>
      </c>
      <c r="G295" s="98">
        <v>43739</v>
      </c>
      <c r="H295" s="72" t="s">
        <v>0</v>
      </c>
      <c r="I295" s="20" t="s">
        <v>286</v>
      </c>
      <c r="J295" s="20" t="s">
        <v>284</v>
      </c>
      <c r="K295" s="123">
        <f>+COUNTIF($N295,"&lt;=21")+COUNTIF($AA295,"&lt;=9")+COUNTIF($AJ295,"&lt;=16")+COUNTIF($AN295,"&gt;=22")+COUNTIF($AP295,"&gt;=17")+COUNTIF($AQ295,"&lt;=14")+COUNTIF($AR295,"&gt;=19")+COUNTIF($BK295,"&lt;=15")+COUNTIF($BO295,"&gt;=16")+COUNTIF($BX295,"&lt;=10")</f>
        <v>5</v>
      </c>
      <c r="L295" s="124">
        <f>65-(+DU295+DV295+DW295+DX295+DY295+DZ295)</f>
        <v>15</v>
      </c>
      <c r="M295" s="113">
        <v>14</v>
      </c>
      <c r="N295" s="113">
        <v>25</v>
      </c>
      <c r="O295" s="113">
        <v>14</v>
      </c>
      <c r="P295" s="113">
        <v>11</v>
      </c>
      <c r="Q295" s="114">
        <v>11</v>
      </c>
      <c r="R295" s="114">
        <v>13</v>
      </c>
      <c r="S295" s="113">
        <v>12</v>
      </c>
      <c r="T295" s="113">
        <v>12</v>
      </c>
      <c r="U295" s="113">
        <v>12</v>
      </c>
      <c r="V295" s="113">
        <v>13</v>
      </c>
      <c r="W295" s="113">
        <v>14</v>
      </c>
      <c r="X295" s="113">
        <v>16</v>
      </c>
      <c r="Y295" s="113">
        <v>17</v>
      </c>
      <c r="Z295" s="121">
        <v>9</v>
      </c>
      <c r="AA295" s="121">
        <v>10</v>
      </c>
      <c r="AB295" s="113">
        <v>11</v>
      </c>
      <c r="AC295" s="113">
        <v>11</v>
      </c>
      <c r="AD295" s="113">
        <v>25</v>
      </c>
      <c r="AE295" s="113">
        <v>15</v>
      </c>
      <c r="AF295" s="113">
        <v>18</v>
      </c>
      <c r="AG295" s="113">
        <v>30</v>
      </c>
      <c r="AH295" s="114">
        <v>15</v>
      </c>
      <c r="AI295" s="121">
        <v>16</v>
      </c>
      <c r="AJ295" s="121">
        <v>16</v>
      </c>
      <c r="AK295" s="121">
        <v>16</v>
      </c>
      <c r="AL295" s="113">
        <v>11</v>
      </c>
      <c r="AM295" s="113">
        <v>11</v>
      </c>
      <c r="AN295" s="114">
        <v>19</v>
      </c>
      <c r="AO295" s="114">
        <v>23</v>
      </c>
      <c r="AP295" s="113">
        <v>17</v>
      </c>
      <c r="AQ295" s="113">
        <v>16</v>
      </c>
      <c r="AR295" s="113">
        <v>19</v>
      </c>
      <c r="AS295" s="113">
        <v>17</v>
      </c>
      <c r="AT295" s="114">
        <v>38</v>
      </c>
      <c r="AU295" s="121">
        <v>38</v>
      </c>
      <c r="AV295" s="113">
        <v>12</v>
      </c>
      <c r="AW295" s="113">
        <v>12</v>
      </c>
      <c r="AX295" s="113">
        <v>11</v>
      </c>
      <c r="AY295" s="113">
        <v>9</v>
      </c>
      <c r="AZ295" s="114">
        <v>15</v>
      </c>
      <c r="BA295" s="114">
        <v>16</v>
      </c>
      <c r="BB295" s="113">
        <v>8</v>
      </c>
      <c r="BC295" s="113">
        <v>10</v>
      </c>
      <c r="BD295" s="113">
        <v>10</v>
      </c>
      <c r="BE295" s="113">
        <v>8</v>
      </c>
      <c r="BF295" s="113">
        <v>10</v>
      </c>
      <c r="BG295" s="113">
        <v>10</v>
      </c>
      <c r="BH295" s="113">
        <v>12</v>
      </c>
      <c r="BI295" s="114">
        <v>21</v>
      </c>
      <c r="BJ295" s="114">
        <v>23</v>
      </c>
      <c r="BK295" s="113">
        <v>16</v>
      </c>
      <c r="BL295" s="113">
        <v>10</v>
      </c>
      <c r="BM295" s="113">
        <v>12</v>
      </c>
      <c r="BN295" s="113">
        <v>12</v>
      </c>
      <c r="BO295" s="113">
        <v>16</v>
      </c>
      <c r="BP295" s="113">
        <v>8</v>
      </c>
      <c r="BQ295" s="113">
        <v>12</v>
      </c>
      <c r="BR295" s="113">
        <v>25</v>
      </c>
      <c r="BS295" s="113">
        <v>19</v>
      </c>
      <c r="BT295" s="113">
        <v>13</v>
      </c>
      <c r="BU295" s="113">
        <v>12</v>
      </c>
      <c r="BV295" s="113">
        <v>12</v>
      </c>
      <c r="BW295" s="113">
        <v>13</v>
      </c>
      <c r="BX295" s="113">
        <v>10</v>
      </c>
      <c r="BY295" s="113">
        <v>11</v>
      </c>
      <c r="BZ295" s="113">
        <v>12</v>
      </c>
      <c r="CA295" s="113">
        <v>12</v>
      </c>
      <c r="CB295" s="71" t="s">
        <v>0</v>
      </c>
      <c r="CC295" s="71" t="s">
        <v>0</v>
      </c>
      <c r="CD295" s="71" t="s">
        <v>0</v>
      </c>
      <c r="CE295" s="71" t="s">
        <v>0</v>
      </c>
      <c r="CF295" s="71" t="s">
        <v>0</v>
      </c>
      <c r="CG295" s="71" t="s">
        <v>0</v>
      </c>
      <c r="CH295" s="71" t="s">
        <v>0</v>
      </c>
      <c r="CI295" s="71" t="s">
        <v>0</v>
      </c>
      <c r="CJ295" s="71" t="s">
        <v>0</v>
      </c>
      <c r="CK295" s="71" t="s">
        <v>0</v>
      </c>
      <c r="CL295" s="71" t="s">
        <v>0</v>
      </c>
      <c r="CM295" s="71" t="s">
        <v>0</v>
      </c>
      <c r="CN295" s="71" t="s">
        <v>0</v>
      </c>
      <c r="CO295" s="71" t="s">
        <v>0</v>
      </c>
      <c r="CP295" s="71" t="s">
        <v>0</v>
      </c>
      <c r="CQ295" s="71" t="s">
        <v>0</v>
      </c>
      <c r="CR295" s="71" t="s">
        <v>0</v>
      </c>
      <c r="CS295" s="71" t="s">
        <v>0</v>
      </c>
      <c r="CT295" s="71" t="s">
        <v>0</v>
      </c>
      <c r="CU295" s="71" t="s">
        <v>0</v>
      </c>
      <c r="CV295" s="71" t="s">
        <v>0</v>
      </c>
      <c r="CW295" s="71" t="s">
        <v>0</v>
      </c>
      <c r="CX295" s="71" t="s">
        <v>0</v>
      </c>
      <c r="CY295" s="71" t="s">
        <v>0</v>
      </c>
      <c r="CZ295" s="71" t="s">
        <v>0</v>
      </c>
      <c r="DA295" s="71" t="s">
        <v>0</v>
      </c>
      <c r="DB295" s="71" t="s">
        <v>0</v>
      </c>
      <c r="DC295" s="71" t="s">
        <v>0</v>
      </c>
      <c r="DD295" s="71" t="s">
        <v>0</v>
      </c>
      <c r="DE295" s="71" t="s">
        <v>0</v>
      </c>
      <c r="DF295" s="71" t="s">
        <v>0</v>
      </c>
      <c r="DG295" s="71" t="s">
        <v>0</v>
      </c>
      <c r="DH295" s="71" t="s">
        <v>0</v>
      </c>
      <c r="DI295" s="71" t="s">
        <v>0</v>
      </c>
      <c r="DJ295" s="71" t="s">
        <v>0</v>
      </c>
      <c r="DK295" s="71" t="s">
        <v>0</v>
      </c>
      <c r="DL295" s="71" t="s">
        <v>0</v>
      </c>
      <c r="DM295" s="71" t="s">
        <v>0</v>
      </c>
      <c r="DN295" s="71" t="s">
        <v>0</v>
      </c>
      <c r="DO295" s="71" t="s">
        <v>0</v>
      </c>
      <c r="DP295" s="71" t="s">
        <v>0</v>
      </c>
      <c r="DQ295" s="71" t="s">
        <v>0</v>
      </c>
      <c r="DR295" s="71" t="s">
        <v>0</v>
      </c>
      <c r="DS295" s="71" t="s">
        <v>0</v>
      </c>
      <c r="DT295" s="143">
        <f>(2.71828^(-492.8857+59.0795*K295+7.224*L295))/(1+(2.71828^(-492.8857+59.0795*K295+7.224*L295)))</f>
        <v>1.9594789167482873E-39</v>
      </c>
      <c r="DU295" s="40">
        <f>COUNTIF($M295,"=13")+COUNTIF($N295,"=21")+COUNTIF($O295,"=14")+COUNTIF($P295,"=11")+COUNTIF($Q295,"=11")+COUNTIF($R295,"=14")+COUNTIF($S295,"=12")+COUNTIF($T295,"=12")+COUNTIF($U295,"=12")+COUNTIF($V295,"=13")+COUNTIF($W295,"=13")+COUNTIF($X295,"=16")</f>
        <v>8</v>
      </c>
      <c r="DV295" s="40">
        <f>COUNTIF($Y295,"=17")+COUNTIF($Z295,"=9")+COUNTIF($AA295,"=9")+COUNTIF($AB295,"=11")+COUNTIF($AC295,"=11")+COUNTIF($AD295,"=25")+COUNTIF($AE295,"=15")+COUNTIF($AF295,"=19")+COUNTIF($AG295,"=30")+COUNTIF($AH295,"=15")+COUNTIF($AI295,"=15")+COUNTIF($AJ295,"=16")+COUNTIF($AK295,"=17")</f>
        <v>9</v>
      </c>
      <c r="DW295" s="40">
        <f>COUNTIF($AL295,"=11")+COUNTIF($AM295,"=11")+COUNTIF($AN295,"=22")+COUNTIF($AO295,"=23")+COUNTIF($AP295,"=17")+COUNTIF($AQ295,"=14")+COUNTIF($AR295,"=19")+COUNTIF($AS295,"=17")+COUNTIF($AV295,"=12")+COUNTIF($AW295,"=12")</f>
        <v>8</v>
      </c>
      <c r="DX295" s="40">
        <f>COUNTIF($AX295,"=11")+COUNTIF($AY295,"=9")+COUNTIF($AZ295,"=15")+COUNTIF($BA295,"=16")+COUNTIF($BB295,"=8")+COUNTIF($BC295,"=10")+COUNTIF($BD295,"=10")+COUNTIF($BE295,"=8")+COUNTIF($BF295,"=10")+COUNTIF($BG295,"=10")</f>
        <v>10</v>
      </c>
      <c r="DY295" s="40">
        <f>COUNTIF($BH295,"=12")+COUNTIF($BI295,"=23")+COUNTIF($BJ295,"=23")+COUNTIF($BK295,"=15")+COUNTIF($BL295,"=10")+COUNTIF($BM295,"=12")+COUNTIF($BN295,"=12")+COUNTIF($BO295,"=16")+COUNTIF($BP295,"=8")+COUNTIF($BQ295,"=12")+COUNTIF($BR295,"=22")+COUNTIF($BS295,"=20")+COUNTIF($BT295,"=13")</f>
        <v>9</v>
      </c>
      <c r="DZ295" s="40">
        <f>COUNTIF($BU295,"=12")+COUNTIF($BV295,"=11")+COUNTIF($BW295,"=13")+COUNTIF($BX295,"=10")+COUNTIF($BY295,"=11")+COUNTIF($BZ295,"=12")+COUNTIF($CA295,"=12")</f>
        <v>6</v>
      </c>
      <c r="EA295" s="2" t="s">
        <v>608</v>
      </c>
      <c r="EB295" s="20" t="s">
        <v>0</v>
      </c>
    </row>
    <row r="296" spans="1:133" s="51" customFormat="1" x14ac:dyDescent="0.25">
      <c r="A296" s="20">
        <v>44697</v>
      </c>
      <c r="B296" s="55" t="s">
        <v>80</v>
      </c>
      <c r="C296" s="2" t="s">
        <v>166</v>
      </c>
      <c r="D296" s="112" t="s">
        <v>31</v>
      </c>
      <c r="E296" s="2" t="s">
        <v>111</v>
      </c>
      <c r="F296" s="20" t="s">
        <v>80</v>
      </c>
      <c r="G296" s="98">
        <v>43739</v>
      </c>
      <c r="H296" s="72" t="s">
        <v>0</v>
      </c>
      <c r="I296" s="20" t="s">
        <v>286</v>
      </c>
      <c r="J296" s="20" t="s">
        <v>284</v>
      </c>
      <c r="K296" s="123">
        <f>+COUNTIF($N296,"&lt;=21")+COUNTIF($AA296,"&lt;=9")+COUNTIF($AJ296,"&lt;=16")+COUNTIF($AN296,"&gt;=22")+COUNTIF($AP296,"&gt;=17")+COUNTIF($AQ296,"&lt;=14")+COUNTIF($AR296,"&gt;=19")+COUNTIF($BK296,"&lt;=15")+COUNTIF($BO296,"&gt;=16")+COUNTIF($BX296,"&lt;=10")</f>
        <v>5</v>
      </c>
      <c r="L296" s="124">
        <f>65-(+DU296+DV296+DW296+DX296+DY296+DZ296)</f>
        <v>15</v>
      </c>
      <c r="M296" s="54">
        <v>13</v>
      </c>
      <c r="N296" s="54">
        <v>24</v>
      </c>
      <c r="O296" s="54">
        <v>15</v>
      </c>
      <c r="P296" s="54">
        <v>11</v>
      </c>
      <c r="Q296" s="114">
        <v>11</v>
      </c>
      <c r="R296" s="114">
        <v>13</v>
      </c>
      <c r="S296" s="54">
        <v>12</v>
      </c>
      <c r="T296" s="54">
        <v>12</v>
      </c>
      <c r="U296" s="54">
        <v>12</v>
      </c>
      <c r="V296" s="54">
        <v>13</v>
      </c>
      <c r="W296" s="54">
        <v>14</v>
      </c>
      <c r="X296" s="54">
        <v>16</v>
      </c>
      <c r="Y296" s="54">
        <v>17</v>
      </c>
      <c r="Z296" s="121">
        <v>9</v>
      </c>
      <c r="AA296" s="121">
        <v>10</v>
      </c>
      <c r="AB296" s="54">
        <v>11</v>
      </c>
      <c r="AC296" s="54">
        <v>11</v>
      </c>
      <c r="AD296" s="54">
        <v>25</v>
      </c>
      <c r="AE296" s="54">
        <v>15</v>
      </c>
      <c r="AF296" s="54">
        <v>18</v>
      </c>
      <c r="AG296" s="54">
        <v>30</v>
      </c>
      <c r="AH296" s="114">
        <v>16</v>
      </c>
      <c r="AI296" s="114">
        <v>16</v>
      </c>
      <c r="AJ296" s="121">
        <v>16</v>
      </c>
      <c r="AK296" s="114">
        <v>17</v>
      </c>
      <c r="AL296" s="54">
        <v>12</v>
      </c>
      <c r="AM296" s="54">
        <v>11</v>
      </c>
      <c r="AN296" s="114">
        <v>19</v>
      </c>
      <c r="AO296" s="114">
        <v>23</v>
      </c>
      <c r="AP296" s="54">
        <v>17</v>
      </c>
      <c r="AQ296" s="54">
        <v>16</v>
      </c>
      <c r="AR296" s="54">
        <v>19</v>
      </c>
      <c r="AS296" s="54">
        <v>18</v>
      </c>
      <c r="AT296" s="114">
        <v>35</v>
      </c>
      <c r="AU296" s="114">
        <v>39</v>
      </c>
      <c r="AV296" s="54">
        <v>12</v>
      </c>
      <c r="AW296" s="54">
        <v>12</v>
      </c>
      <c r="AX296" s="54">
        <v>11</v>
      </c>
      <c r="AY296" s="54">
        <v>9</v>
      </c>
      <c r="AZ296" s="114">
        <v>15</v>
      </c>
      <c r="BA296" s="114">
        <v>16</v>
      </c>
      <c r="BB296" s="54">
        <v>8</v>
      </c>
      <c r="BC296" s="54">
        <v>10</v>
      </c>
      <c r="BD296" s="54">
        <v>10</v>
      </c>
      <c r="BE296" s="54">
        <v>8</v>
      </c>
      <c r="BF296" s="54">
        <v>10</v>
      </c>
      <c r="BG296" s="54">
        <v>10</v>
      </c>
      <c r="BH296" s="54">
        <v>12</v>
      </c>
      <c r="BI296" s="114">
        <v>21</v>
      </c>
      <c r="BJ296" s="114">
        <v>23</v>
      </c>
      <c r="BK296" s="54">
        <v>15</v>
      </c>
      <c r="BL296" s="54">
        <v>10</v>
      </c>
      <c r="BM296" s="54">
        <v>12</v>
      </c>
      <c r="BN296" s="54">
        <v>12</v>
      </c>
      <c r="BO296" s="54">
        <v>16</v>
      </c>
      <c r="BP296" s="54">
        <v>8</v>
      </c>
      <c r="BQ296" s="54">
        <v>12</v>
      </c>
      <c r="BR296" s="54">
        <v>24</v>
      </c>
      <c r="BS296" s="54">
        <v>20</v>
      </c>
      <c r="BT296" s="54">
        <v>13</v>
      </c>
      <c r="BU296" s="54">
        <v>12</v>
      </c>
      <c r="BV296" s="54">
        <v>11</v>
      </c>
      <c r="BW296" s="54">
        <v>13</v>
      </c>
      <c r="BX296" s="54">
        <v>11</v>
      </c>
      <c r="BY296" s="54">
        <v>11</v>
      </c>
      <c r="BZ296" s="54">
        <v>12</v>
      </c>
      <c r="CA296" s="54">
        <v>12</v>
      </c>
      <c r="CB296" s="71" t="s">
        <v>0</v>
      </c>
      <c r="CC296" s="71" t="s">
        <v>0</v>
      </c>
      <c r="CD296" s="71" t="s">
        <v>0</v>
      </c>
      <c r="CE296" s="71" t="s">
        <v>0</v>
      </c>
      <c r="CF296" s="71" t="s">
        <v>0</v>
      </c>
      <c r="CG296" s="71" t="s">
        <v>0</v>
      </c>
      <c r="CH296" s="71" t="s">
        <v>0</v>
      </c>
      <c r="CI296" s="71" t="s">
        <v>0</v>
      </c>
      <c r="CJ296" s="71" t="s">
        <v>0</v>
      </c>
      <c r="CK296" s="71" t="s">
        <v>0</v>
      </c>
      <c r="CL296" s="71" t="s">
        <v>0</v>
      </c>
      <c r="CM296" s="71" t="s">
        <v>0</v>
      </c>
      <c r="CN296" s="71" t="s">
        <v>0</v>
      </c>
      <c r="CO296" s="71" t="s">
        <v>0</v>
      </c>
      <c r="CP296" s="71" t="s">
        <v>0</v>
      </c>
      <c r="CQ296" s="71" t="s">
        <v>0</v>
      </c>
      <c r="CR296" s="71" t="s">
        <v>0</v>
      </c>
      <c r="CS296" s="71" t="s">
        <v>0</v>
      </c>
      <c r="CT296" s="71" t="s">
        <v>0</v>
      </c>
      <c r="CU296" s="71" t="s">
        <v>0</v>
      </c>
      <c r="CV296" s="71" t="s">
        <v>0</v>
      </c>
      <c r="CW296" s="71" t="s">
        <v>0</v>
      </c>
      <c r="CX296" s="71" t="s">
        <v>0</v>
      </c>
      <c r="CY296" s="71" t="s">
        <v>0</v>
      </c>
      <c r="CZ296" s="71" t="s">
        <v>0</v>
      </c>
      <c r="DA296" s="71" t="s">
        <v>0</v>
      </c>
      <c r="DB296" s="71" t="s">
        <v>0</v>
      </c>
      <c r="DC296" s="71" t="s">
        <v>0</v>
      </c>
      <c r="DD296" s="71" t="s">
        <v>0</v>
      </c>
      <c r="DE296" s="71" t="s">
        <v>0</v>
      </c>
      <c r="DF296" s="71" t="s">
        <v>0</v>
      </c>
      <c r="DG296" s="71" t="s">
        <v>0</v>
      </c>
      <c r="DH296" s="71" t="s">
        <v>0</v>
      </c>
      <c r="DI296" s="71" t="s">
        <v>0</v>
      </c>
      <c r="DJ296" s="71" t="s">
        <v>0</v>
      </c>
      <c r="DK296" s="71" t="s">
        <v>0</v>
      </c>
      <c r="DL296" s="71" t="s">
        <v>0</v>
      </c>
      <c r="DM296" s="71" t="s">
        <v>0</v>
      </c>
      <c r="DN296" s="71" t="s">
        <v>0</v>
      </c>
      <c r="DO296" s="71" t="s">
        <v>0</v>
      </c>
      <c r="DP296" s="71" t="s">
        <v>0</v>
      </c>
      <c r="DQ296" s="71" t="s">
        <v>0</v>
      </c>
      <c r="DR296" s="71" t="s">
        <v>0</v>
      </c>
      <c r="DS296" s="71" t="s">
        <v>0</v>
      </c>
      <c r="DT296" s="143">
        <f>(2.71828^(-492.8857+59.0795*K296+7.224*L296))/(1+(2.71828^(-492.8857+59.0795*K296+7.224*L296)))</f>
        <v>1.9594789167482873E-39</v>
      </c>
      <c r="DU296" s="40">
        <f>COUNTIF($M296,"=13")+COUNTIF($N296,"=21")+COUNTIF($O296,"=14")+COUNTIF($P296,"=11")+COUNTIF($Q296,"=11")+COUNTIF($R296,"=14")+COUNTIF($S296,"=12")+COUNTIF($T296,"=12")+COUNTIF($U296,"=12")+COUNTIF($V296,"=13")+COUNTIF($W296,"=13")+COUNTIF($X296,"=16")</f>
        <v>8</v>
      </c>
      <c r="DV296" s="40">
        <f>COUNTIF($Y296,"=17")+COUNTIF($Z296,"=9")+COUNTIF($AA296,"=9")+COUNTIF($AB296,"=11")+COUNTIF($AC296,"=11")+COUNTIF($AD296,"=25")+COUNTIF($AE296,"=15")+COUNTIF($AF296,"=19")+COUNTIF($AG296,"=30")+COUNTIF($AH296,"=15")+COUNTIF($AI296,"=15")+COUNTIF($AJ296,"=16")+COUNTIF($AK296,"=17")</f>
        <v>9</v>
      </c>
      <c r="DW296" s="40">
        <f>COUNTIF($AL296,"=11")+COUNTIF($AM296,"=11")+COUNTIF($AN296,"=22")+COUNTIF($AO296,"=23")+COUNTIF($AP296,"=17")+COUNTIF($AQ296,"=14")+COUNTIF($AR296,"=19")+COUNTIF($AS296,"=17")+COUNTIF($AV296,"=12")+COUNTIF($AW296,"=12")</f>
        <v>6</v>
      </c>
      <c r="DX296" s="40">
        <f>COUNTIF($AX296,"=11")+COUNTIF($AY296,"=9")+COUNTIF($AZ296,"=15")+COUNTIF($BA296,"=16")+COUNTIF($BB296,"=8")+COUNTIF($BC296,"=10")+COUNTIF($BD296,"=10")+COUNTIF($BE296,"=8")+COUNTIF($BF296,"=10")+COUNTIF($BG296,"=10")</f>
        <v>10</v>
      </c>
      <c r="DY296" s="40">
        <f>COUNTIF($BH296,"=12")+COUNTIF($BI296,"=23")+COUNTIF($BJ296,"=23")+COUNTIF($BK296,"=15")+COUNTIF($BL296,"=10")+COUNTIF($BM296,"=12")+COUNTIF($BN296,"=12")+COUNTIF($BO296,"=16")+COUNTIF($BP296,"=8")+COUNTIF($BQ296,"=12")+COUNTIF($BR296,"=22")+COUNTIF($BS296,"=20")+COUNTIF($BT296,"=13")</f>
        <v>11</v>
      </c>
      <c r="DZ296" s="40">
        <f>COUNTIF($BU296,"=12")+COUNTIF($BV296,"=11")+COUNTIF($BW296,"=13")+COUNTIF($BX296,"=10")+COUNTIF($BY296,"=11")+COUNTIF($BZ296,"=12")+COUNTIF($CA296,"=12")</f>
        <v>6</v>
      </c>
      <c r="EA296" s="2" t="s">
        <v>80</v>
      </c>
      <c r="EB296" s="20" t="s">
        <v>612</v>
      </c>
    </row>
    <row r="297" spans="1:133" s="51" customFormat="1" x14ac:dyDescent="0.25">
      <c r="A297" s="20">
        <v>59362</v>
      </c>
      <c r="B297" s="2" t="s">
        <v>115</v>
      </c>
      <c r="C297" s="2" t="s">
        <v>166</v>
      </c>
      <c r="D297" s="112" t="s">
        <v>31</v>
      </c>
      <c r="E297" s="2" t="s">
        <v>111</v>
      </c>
      <c r="F297" s="20" t="s">
        <v>115</v>
      </c>
      <c r="G297" s="98">
        <v>43739</v>
      </c>
      <c r="H297" s="72" t="s">
        <v>0</v>
      </c>
      <c r="I297" s="20" t="s">
        <v>286</v>
      </c>
      <c r="J297" s="20" t="s">
        <v>284</v>
      </c>
      <c r="K297" s="123">
        <f>+COUNTIF($N297,"&lt;=21")+COUNTIF($AA297,"&lt;=9")+COUNTIF($AJ297,"&lt;=16")+COUNTIF($AN297,"&gt;=22")+COUNTIF($AP297,"&gt;=17")+COUNTIF($AQ297,"&lt;=14")+COUNTIF($AR297,"&gt;=19")+COUNTIF($BK297,"&lt;=15")+COUNTIF($BO297,"&gt;=16")+COUNTIF($BX297,"&lt;=10")</f>
        <v>5</v>
      </c>
      <c r="L297" s="124">
        <f>65-(+DU297+DV297+DW297+DX297+DY297+DZ297)</f>
        <v>15</v>
      </c>
      <c r="M297" s="54">
        <v>13</v>
      </c>
      <c r="N297" s="54">
        <v>24</v>
      </c>
      <c r="O297" s="54">
        <v>14</v>
      </c>
      <c r="P297" s="54">
        <v>12</v>
      </c>
      <c r="Q297" s="114">
        <v>11</v>
      </c>
      <c r="R297" s="114">
        <v>14</v>
      </c>
      <c r="S297" s="54">
        <v>12</v>
      </c>
      <c r="T297" s="54">
        <v>12</v>
      </c>
      <c r="U297" s="54">
        <v>11</v>
      </c>
      <c r="V297" s="54">
        <v>14</v>
      </c>
      <c r="W297" s="54">
        <v>14</v>
      </c>
      <c r="X297" s="54">
        <v>16</v>
      </c>
      <c r="Y297" s="54">
        <v>17</v>
      </c>
      <c r="Z297" s="114">
        <v>9</v>
      </c>
      <c r="AA297" s="114">
        <v>10</v>
      </c>
      <c r="AB297" s="54">
        <v>11</v>
      </c>
      <c r="AC297" s="54">
        <v>11</v>
      </c>
      <c r="AD297" s="54">
        <v>25</v>
      </c>
      <c r="AE297" s="54">
        <v>15</v>
      </c>
      <c r="AF297" s="54">
        <v>19</v>
      </c>
      <c r="AG297" s="54">
        <v>30</v>
      </c>
      <c r="AH297" s="114">
        <v>15</v>
      </c>
      <c r="AI297" s="114">
        <v>15</v>
      </c>
      <c r="AJ297" s="114">
        <v>16</v>
      </c>
      <c r="AK297" s="114">
        <v>17</v>
      </c>
      <c r="AL297" s="54">
        <v>11</v>
      </c>
      <c r="AM297" s="54">
        <v>11</v>
      </c>
      <c r="AN297" s="114">
        <v>19</v>
      </c>
      <c r="AO297" s="114">
        <v>23</v>
      </c>
      <c r="AP297" s="54">
        <v>17</v>
      </c>
      <c r="AQ297" s="54">
        <v>14</v>
      </c>
      <c r="AR297" s="54">
        <v>20</v>
      </c>
      <c r="AS297" s="54">
        <v>18</v>
      </c>
      <c r="AT297" s="114">
        <v>37</v>
      </c>
      <c r="AU297" s="114">
        <v>38</v>
      </c>
      <c r="AV297" s="54">
        <v>12</v>
      </c>
      <c r="AW297" s="54">
        <v>12</v>
      </c>
      <c r="AX297" s="54">
        <v>11</v>
      </c>
      <c r="AY297" s="54">
        <v>9</v>
      </c>
      <c r="AZ297" s="114">
        <v>15</v>
      </c>
      <c r="BA297" s="114">
        <v>16</v>
      </c>
      <c r="BB297" s="54">
        <v>8</v>
      </c>
      <c r="BC297" s="54">
        <v>10</v>
      </c>
      <c r="BD297" s="54">
        <v>11</v>
      </c>
      <c r="BE297" s="54">
        <v>8</v>
      </c>
      <c r="BF297" s="54">
        <v>10</v>
      </c>
      <c r="BG297" s="54">
        <v>11</v>
      </c>
      <c r="BH297" s="54">
        <v>12</v>
      </c>
      <c r="BI297" s="114">
        <v>21</v>
      </c>
      <c r="BJ297" s="114">
        <v>23</v>
      </c>
      <c r="BK297" s="54">
        <v>16</v>
      </c>
      <c r="BL297" s="54">
        <v>10</v>
      </c>
      <c r="BM297" s="54">
        <v>12</v>
      </c>
      <c r="BN297" s="54">
        <v>12</v>
      </c>
      <c r="BO297" s="54">
        <v>16</v>
      </c>
      <c r="BP297" s="54">
        <v>8</v>
      </c>
      <c r="BQ297" s="54">
        <v>12</v>
      </c>
      <c r="BR297" s="54">
        <v>25</v>
      </c>
      <c r="BS297" s="54">
        <v>20</v>
      </c>
      <c r="BT297" s="54">
        <v>13</v>
      </c>
      <c r="BU297" s="54">
        <v>12</v>
      </c>
      <c r="BV297" s="54">
        <v>11</v>
      </c>
      <c r="BW297" s="54">
        <v>13</v>
      </c>
      <c r="BX297" s="54">
        <v>11</v>
      </c>
      <c r="BY297" s="54">
        <v>11</v>
      </c>
      <c r="BZ297" s="54">
        <v>12</v>
      </c>
      <c r="CA297" s="54">
        <v>12</v>
      </c>
      <c r="CB297" s="71" t="s">
        <v>0</v>
      </c>
      <c r="CC297" s="71" t="s">
        <v>0</v>
      </c>
      <c r="CD297" s="71" t="s">
        <v>0</v>
      </c>
      <c r="CE297" s="71" t="s">
        <v>0</v>
      </c>
      <c r="CF297" s="71" t="s">
        <v>0</v>
      </c>
      <c r="CG297" s="71" t="s">
        <v>0</v>
      </c>
      <c r="CH297" s="71" t="s">
        <v>0</v>
      </c>
      <c r="CI297" s="71" t="s">
        <v>0</v>
      </c>
      <c r="CJ297" s="71" t="s">
        <v>0</v>
      </c>
      <c r="CK297" s="71" t="s">
        <v>0</v>
      </c>
      <c r="CL297" s="71" t="s">
        <v>0</v>
      </c>
      <c r="CM297" s="71" t="s">
        <v>0</v>
      </c>
      <c r="CN297" s="71" t="s">
        <v>0</v>
      </c>
      <c r="CO297" s="71" t="s">
        <v>0</v>
      </c>
      <c r="CP297" s="71" t="s">
        <v>0</v>
      </c>
      <c r="CQ297" s="71" t="s">
        <v>0</v>
      </c>
      <c r="CR297" s="71" t="s">
        <v>0</v>
      </c>
      <c r="CS297" s="71" t="s">
        <v>0</v>
      </c>
      <c r="CT297" s="71" t="s">
        <v>0</v>
      </c>
      <c r="CU297" s="71" t="s">
        <v>0</v>
      </c>
      <c r="CV297" s="71" t="s">
        <v>0</v>
      </c>
      <c r="CW297" s="71" t="s">
        <v>0</v>
      </c>
      <c r="CX297" s="71" t="s">
        <v>0</v>
      </c>
      <c r="CY297" s="71" t="s">
        <v>0</v>
      </c>
      <c r="CZ297" s="71" t="s">
        <v>0</v>
      </c>
      <c r="DA297" s="71" t="s">
        <v>0</v>
      </c>
      <c r="DB297" s="71" t="s">
        <v>0</v>
      </c>
      <c r="DC297" s="71" t="s">
        <v>0</v>
      </c>
      <c r="DD297" s="71" t="s">
        <v>0</v>
      </c>
      <c r="DE297" s="71" t="s">
        <v>0</v>
      </c>
      <c r="DF297" s="71" t="s">
        <v>0</v>
      </c>
      <c r="DG297" s="71" t="s">
        <v>0</v>
      </c>
      <c r="DH297" s="71" t="s">
        <v>0</v>
      </c>
      <c r="DI297" s="71" t="s">
        <v>0</v>
      </c>
      <c r="DJ297" s="71" t="s">
        <v>0</v>
      </c>
      <c r="DK297" s="71" t="s">
        <v>0</v>
      </c>
      <c r="DL297" s="71" t="s">
        <v>0</v>
      </c>
      <c r="DM297" s="71" t="s">
        <v>0</v>
      </c>
      <c r="DN297" s="71" t="s">
        <v>0</v>
      </c>
      <c r="DO297" s="71" t="s">
        <v>0</v>
      </c>
      <c r="DP297" s="71" t="s">
        <v>0</v>
      </c>
      <c r="DQ297" s="71" t="s">
        <v>0</v>
      </c>
      <c r="DR297" s="71" t="s">
        <v>0</v>
      </c>
      <c r="DS297" s="71" t="s">
        <v>0</v>
      </c>
      <c r="DT297" s="143">
        <f>(2.71828^(-492.8857+59.0795*K297+7.224*L297))/(1+(2.71828^(-492.8857+59.0795*K297+7.224*L297)))</f>
        <v>1.9594789167482873E-39</v>
      </c>
      <c r="DU297" s="40">
        <f>COUNTIF($M297,"=13")+COUNTIF($N297,"=21")+COUNTIF($O297,"=14")+COUNTIF($P297,"=11")+COUNTIF($Q297,"=11")+COUNTIF($R297,"=14")+COUNTIF($S297,"=12")+COUNTIF($T297,"=12")+COUNTIF($U297,"=12")+COUNTIF($V297,"=13")+COUNTIF($W297,"=13")+COUNTIF($X297,"=16")</f>
        <v>7</v>
      </c>
      <c r="DV297" s="40">
        <f>COUNTIF($Y297,"=17")+COUNTIF($Z297,"=9")+COUNTIF($AA297,"=9")+COUNTIF($AB297,"=11")+COUNTIF($AC297,"=11")+COUNTIF($AD297,"=25")+COUNTIF($AE297,"=15")+COUNTIF($AF297,"=19")+COUNTIF($AG297,"=30")+COUNTIF($AH297,"=15")+COUNTIF($AI297,"=15")+COUNTIF($AJ297,"=16")+COUNTIF($AK297,"=17")</f>
        <v>12</v>
      </c>
      <c r="DW297" s="40">
        <f>COUNTIF($AL297,"=11")+COUNTIF($AM297,"=11")+COUNTIF($AN297,"=22")+COUNTIF($AO297,"=23")+COUNTIF($AP297,"=17")+COUNTIF($AQ297,"=14")+COUNTIF($AR297,"=19")+COUNTIF($AS297,"=17")+COUNTIF($AV297,"=12")+COUNTIF($AW297,"=12")</f>
        <v>7</v>
      </c>
      <c r="DX297" s="40">
        <f>COUNTIF($AX297,"=11")+COUNTIF($AY297,"=9")+COUNTIF($AZ297,"=15")+COUNTIF($BA297,"=16")+COUNTIF($BB297,"=8")+COUNTIF($BC297,"=10")+COUNTIF($BD297,"=10")+COUNTIF($BE297,"=8")+COUNTIF($BF297,"=10")+COUNTIF($BG297,"=10")</f>
        <v>8</v>
      </c>
      <c r="DY297" s="40">
        <f>COUNTIF($BH297,"=12")+COUNTIF($BI297,"=23")+COUNTIF($BJ297,"=23")+COUNTIF($BK297,"=15")+COUNTIF($BL297,"=10")+COUNTIF($BM297,"=12")+COUNTIF($BN297,"=12")+COUNTIF($BO297,"=16")+COUNTIF($BP297,"=8")+COUNTIF($BQ297,"=12")+COUNTIF($BR297,"=22")+COUNTIF($BS297,"=20")+COUNTIF($BT297,"=13")</f>
        <v>10</v>
      </c>
      <c r="DZ297" s="40">
        <f>COUNTIF($BU297,"=12")+COUNTIF($BV297,"=11")+COUNTIF($BW297,"=13")+COUNTIF($BX297,"=10")+COUNTIF($BY297,"=11")+COUNTIF($BZ297,"=12")+COUNTIF($CA297,"=12")</f>
        <v>6</v>
      </c>
      <c r="EA297" s="2" t="s">
        <v>115</v>
      </c>
      <c r="EB297" s="20" t="s">
        <v>0</v>
      </c>
    </row>
    <row r="298" spans="1:133" s="51" customFormat="1" x14ac:dyDescent="0.25">
      <c r="A298" s="20">
        <v>104586</v>
      </c>
      <c r="B298" s="2" t="s">
        <v>115</v>
      </c>
      <c r="C298" s="2" t="s">
        <v>166</v>
      </c>
      <c r="D298" s="112" t="s">
        <v>31</v>
      </c>
      <c r="E298" s="2" t="s">
        <v>111</v>
      </c>
      <c r="F298" s="20" t="s">
        <v>115</v>
      </c>
      <c r="G298" s="98">
        <v>43739</v>
      </c>
      <c r="H298" s="72" t="s">
        <v>0</v>
      </c>
      <c r="I298" s="20" t="s">
        <v>286</v>
      </c>
      <c r="J298" s="20" t="s">
        <v>284</v>
      </c>
      <c r="K298" s="123">
        <f>+COUNTIF($N298,"&lt;=21")+COUNTIF($AA298,"&lt;=9")+COUNTIF($AJ298,"&lt;=16")+COUNTIF($AN298,"&gt;=22")+COUNTIF($AP298,"&gt;=17")+COUNTIF($AQ298,"&lt;=14")+COUNTIF($AR298,"&gt;=19")+COUNTIF($BK298,"&lt;=15")+COUNTIF($BO298,"&gt;=16")+COUNTIF($BX298,"&lt;=10")</f>
        <v>5</v>
      </c>
      <c r="L298" s="124">
        <f>65-(+DU298+DV298+DW298+DX298+DY298+DZ298)</f>
        <v>15</v>
      </c>
      <c r="M298" s="54">
        <v>13</v>
      </c>
      <c r="N298" s="54">
        <v>24</v>
      </c>
      <c r="O298" s="54">
        <v>14</v>
      </c>
      <c r="P298" s="54">
        <v>11</v>
      </c>
      <c r="Q298" s="114">
        <v>11</v>
      </c>
      <c r="R298" s="114">
        <v>14</v>
      </c>
      <c r="S298" s="54">
        <v>12</v>
      </c>
      <c r="T298" s="54">
        <v>12</v>
      </c>
      <c r="U298" s="54">
        <v>11</v>
      </c>
      <c r="V298" s="54">
        <v>14</v>
      </c>
      <c r="W298" s="54">
        <v>14</v>
      </c>
      <c r="X298" s="54">
        <v>16</v>
      </c>
      <c r="Y298" s="54">
        <v>17</v>
      </c>
      <c r="Z298" s="114">
        <v>9</v>
      </c>
      <c r="AA298" s="114">
        <v>10</v>
      </c>
      <c r="AB298" s="54">
        <v>11</v>
      </c>
      <c r="AC298" s="54">
        <v>11</v>
      </c>
      <c r="AD298" s="54">
        <v>25</v>
      </c>
      <c r="AE298" s="54">
        <v>15</v>
      </c>
      <c r="AF298" s="54">
        <v>19</v>
      </c>
      <c r="AG298" s="54">
        <v>29</v>
      </c>
      <c r="AH298" s="114">
        <v>15</v>
      </c>
      <c r="AI298" s="114">
        <v>15</v>
      </c>
      <c r="AJ298" s="114">
        <v>16</v>
      </c>
      <c r="AK298" s="114">
        <v>17</v>
      </c>
      <c r="AL298" s="54">
        <v>11</v>
      </c>
      <c r="AM298" s="54">
        <v>11</v>
      </c>
      <c r="AN298" s="114">
        <v>19</v>
      </c>
      <c r="AO298" s="114">
        <v>23</v>
      </c>
      <c r="AP298" s="54">
        <v>17</v>
      </c>
      <c r="AQ298" s="54">
        <v>14</v>
      </c>
      <c r="AR298" s="54">
        <v>20</v>
      </c>
      <c r="AS298" s="54">
        <v>18</v>
      </c>
      <c r="AT298" s="114">
        <v>37</v>
      </c>
      <c r="AU298" s="114">
        <v>38</v>
      </c>
      <c r="AV298" s="54">
        <v>12</v>
      </c>
      <c r="AW298" s="54">
        <v>12</v>
      </c>
      <c r="AX298" s="54">
        <v>11</v>
      </c>
      <c r="AY298" s="54">
        <v>9</v>
      </c>
      <c r="AZ298" s="114">
        <v>15</v>
      </c>
      <c r="BA298" s="114">
        <v>16</v>
      </c>
      <c r="BB298" s="54">
        <v>8</v>
      </c>
      <c r="BC298" s="54">
        <v>10</v>
      </c>
      <c r="BD298" s="54">
        <v>11</v>
      </c>
      <c r="BE298" s="54">
        <v>8</v>
      </c>
      <c r="BF298" s="54">
        <v>10</v>
      </c>
      <c r="BG298" s="54">
        <v>11</v>
      </c>
      <c r="BH298" s="54">
        <v>12</v>
      </c>
      <c r="BI298" s="114">
        <v>21</v>
      </c>
      <c r="BJ298" s="114">
        <v>23</v>
      </c>
      <c r="BK298" s="54">
        <v>16</v>
      </c>
      <c r="BL298" s="54">
        <v>10</v>
      </c>
      <c r="BM298" s="54">
        <v>12</v>
      </c>
      <c r="BN298" s="54">
        <v>12</v>
      </c>
      <c r="BO298" s="54">
        <v>16</v>
      </c>
      <c r="BP298" s="54">
        <v>8</v>
      </c>
      <c r="BQ298" s="54">
        <v>12</v>
      </c>
      <c r="BR298" s="54">
        <v>25</v>
      </c>
      <c r="BS298" s="54">
        <v>20</v>
      </c>
      <c r="BT298" s="54">
        <v>13</v>
      </c>
      <c r="BU298" s="54">
        <v>12</v>
      </c>
      <c r="BV298" s="54">
        <v>11</v>
      </c>
      <c r="BW298" s="54">
        <v>13</v>
      </c>
      <c r="BX298" s="54">
        <v>11</v>
      </c>
      <c r="BY298" s="54">
        <v>11</v>
      </c>
      <c r="BZ298" s="54">
        <v>12</v>
      </c>
      <c r="CA298" s="54">
        <v>12</v>
      </c>
      <c r="CB298" s="71" t="s">
        <v>0</v>
      </c>
      <c r="CC298" s="71" t="s">
        <v>0</v>
      </c>
      <c r="CD298" s="71" t="s">
        <v>0</v>
      </c>
      <c r="CE298" s="71" t="s">
        <v>0</v>
      </c>
      <c r="CF298" s="71" t="s">
        <v>0</v>
      </c>
      <c r="CG298" s="71" t="s">
        <v>0</v>
      </c>
      <c r="CH298" s="71" t="s">
        <v>0</v>
      </c>
      <c r="CI298" s="71" t="s">
        <v>0</v>
      </c>
      <c r="CJ298" s="71" t="s">
        <v>0</v>
      </c>
      <c r="CK298" s="71" t="s">
        <v>0</v>
      </c>
      <c r="CL298" s="71" t="s">
        <v>0</v>
      </c>
      <c r="CM298" s="71" t="s">
        <v>0</v>
      </c>
      <c r="CN298" s="71" t="s">
        <v>0</v>
      </c>
      <c r="CO298" s="71" t="s">
        <v>0</v>
      </c>
      <c r="CP298" s="71" t="s">
        <v>0</v>
      </c>
      <c r="CQ298" s="71" t="s">
        <v>0</v>
      </c>
      <c r="CR298" s="71" t="s">
        <v>0</v>
      </c>
      <c r="CS298" s="71" t="s">
        <v>0</v>
      </c>
      <c r="CT298" s="71" t="s">
        <v>0</v>
      </c>
      <c r="CU298" s="71" t="s">
        <v>0</v>
      </c>
      <c r="CV298" s="71" t="s">
        <v>0</v>
      </c>
      <c r="CW298" s="71" t="s">
        <v>0</v>
      </c>
      <c r="CX298" s="71" t="s">
        <v>0</v>
      </c>
      <c r="CY298" s="71" t="s">
        <v>0</v>
      </c>
      <c r="CZ298" s="71" t="s">
        <v>0</v>
      </c>
      <c r="DA298" s="71" t="s">
        <v>0</v>
      </c>
      <c r="DB298" s="71" t="s">
        <v>0</v>
      </c>
      <c r="DC298" s="71" t="s">
        <v>0</v>
      </c>
      <c r="DD298" s="71" t="s">
        <v>0</v>
      </c>
      <c r="DE298" s="71" t="s">
        <v>0</v>
      </c>
      <c r="DF298" s="71" t="s">
        <v>0</v>
      </c>
      <c r="DG298" s="71" t="s">
        <v>0</v>
      </c>
      <c r="DH298" s="71" t="s">
        <v>0</v>
      </c>
      <c r="DI298" s="71" t="s">
        <v>0</v>
      </c>
      <c r="DJ298" s="71" t="s">
        <v>0</v>
      </c>
      <c r="DK298" s="71" t="s">
        <v>0</v>
      </c>
      <c r="DL298" s="71" t="s">
        <v>0</v>
      </c>
      <c r="DM298" s="71" t="s">
        <v>0</v>
      </c>
      <c r="DN298" s="71" t="s">
        <v>0</v>
      </c>
      <c r="DO298" s="71" t="s">
        <v>0</v>
      </c>
      <c r="DP298" s="71" t="s">
        <v>0</v>
      </c>
      <c r="DQ298" s="71" t="s">
        <v>0</v>
      </c>
      <c r="DR298" s="71" t="s">
        <v>0</v>
      </c>
      <c r="DS298" s="71" t="s">
        <v>0</v>
      </c>
      <c r="DT298" s="143">
        <f>(2.71828^(-492.8857+59.0795*K298+7.224*L298))/(1+(2.71828^(-492.8857+59.0795*K298+7.224*L298)))</f>
        <v>1.9594789167482873E-39</v>
      </c>
      <c r="DU298" s="40">
        <f>COUNTIF($M298,"=13")+COUNTIF($N298,"=21")+COUNTIF($O298,"=14")+COUNTIF($P298,"=11")+COUNTIF($Q298,"=11")+COUNTIF($R298,"=14")+COUNTIF($S298,"=12")+COUNTIF($T298,"=12")+COUNTIF($U298,"=12")+COUNTIF($V298,"=13")+COUNTIF($W298,"=13")+COUNTIF($X298,"=16")</f>
        <v>8</v>
      </c>
      <c r="DV298" s="40">
        <f>COUNTIF($Y298,"=17")+COUNTIF($Z298,"=9")+COUNTIF($AA298,"=9")+COUNTIF($AB298,"=11")+COUNTIF($AC298,"=11")+COUNTIF($AD298,"=25")+COUNTIF($AE298,"=15")+COUNTIF($AF298,"=19")+COUNTIF($AG298,"=30")+COUNTIF($AH298,"=15")+COUNTIF($AI298,"=15")+COUNTIF($AJ298,"=16")+COUNTIF($AK298,"=17")</f>
        <v>11</v>
      </c>
      <c r="DW298" s="40">
        <f>COUNTIF($AL298,"=11")+COUNTIF($AM298,"=11")+COUNTIF($AN298,"=22")+COUNTIF($AO298,"=23")+COUNTIF($AP298,"=17")+COUNTIF($AQ298,"=14")+COUNTIF($AR298,"=19")+COUNTIF($AS298,"=17")+COUNTIF($AV298,"=12")+COUNTIF($AW298,"=12")</f>
        <v>7</v>
      </c>
      <c r="DX298" s="40">
        <f>COUNTIF($AX298,"=11")+COUNTIF($AY298,"=9")+COUNTIF($AZ298,"=15")+COUNTIF($BA298,"=16")+COUNTIF($BB298,"=8")+COUNTIF($BC298,"=10")+COUNTIF($BD298,"=10")+COUNTIF($BE298,"=8")+COUNTIF($BF298,"=10")+COUNTIF($BG298,"=10")</f>
        <v>8</v>
      </c>
      <c r="DY298" s="40">
        <f>COUNTIF($BH298,"=12")+COUNTIF($BI298,"=23")+COUNTIF($BJ298,"=23")+COUNTIF($BK298,"=15")+COUNTIF($BL298,"=10")+COUNTIF($BM298,"=12")+COUNTIF($BN298,"=12")+COUNTIF($BO298,"=16")+COUNTIF($BP298,"=8")+COUNTIF($BQ298,"=12")+COUNTIF($BR298,"=22")+COUNTIF($BS298,"=20")+COUNTIF($BT298,"=13")</f>
        <v>10</v>
      </c>
      <c r="DZ298" s="40">
        <f>COUNTIF($BU298,"=12")+COUNTIF($BV298,"=11")+COUNTIF($BW298,"=13")+COUNTIF($BX298,"=10")+COUNTIF($BY298,"=11")+COUNTIF($BZ298,"=12")+COUNTIF($CA298,"=12")</f>
        <v>6</v>
      </c>
      <c r="EA298" s="2" t="s">
        <v>115</v>
      </c>
      <c r="EB298" s="20" t="s">
        <v>621</v>
      </c>
    </row>
    <row r="299" spans="1:133" s="51" customFormat="1" x14ac:dyDescent="0.25">
      <c r="A299" s="20">
        <v>117534</v>
      </c>
      <c r="B299" s="2" t="s">
        <v>160</v>
      </c>
      <c r="C299" s="2" t="s">
        <v>166</v>
      </c>
      <c r="D299" s="112" t="s">
        <v>31</v>
      </c>
      <c r="E299" s="20" t="s">
        <v>3</v>
      </c>
      <c r="F299" s="26" t="s">
        <v>160</v>
      </c>
      <c r="G299" s="98">
        <v>43739</v>
      </c>
      <c r="H299" s="72" t="s">
        <v>0</v>
      </c>
      <c r="I299" s="20" t="s">
        <v>286</v>
      </c>
      <c r="J299" s="20" t="s">
        <v>284</v>
      </c>
      <c r="K299" s="123">
        <f>+COUNTIF($N299,"&lt;=21")+COUNTIF($AA299,"&lt;=9")+COUNTIF($AJ299,"&lt;=16")+COUNTIF($AN299,"&gt;=22")+COUNTIF($AP299,"&gt;=17")+COUNTIF($AQ299,"&lt;=14")+COUNTIF($AR299,"&gt;=19")+COUNTIF($BK299,"&lt;=15")+COUNTIF($BO299,"&gt;=16")+COUNTIF($BX299,"&lt;=10")</f>
        <v>5</v>
      </c>
      <c r="L299" s="124">
        <f>65-(+DU299+DV299+DW299+DX299+DY299+DZ299)</f>
        <v>15</v>
      </c>
      <c r="M299" s="54">
        <v>13</v>
      </c>
      <c r="N299" s="54">
        <v>23</v>
      </c>
      <c r="O299" s="54">
        <v>15</v>
      </c>
      <c r="P299" s="54">
        <v>11</v>
      </c>
      <c r="Q299" s="114">
        <v>11</v>
      </c>
      <c r="R299" s="114">
        <v>13</v>
      </c>
      <c r="S299" s="54">
        <v>12</v>
      </c>
      <c r="T299" s="54">
        <v>12</v>
      </c>
      <c r="U299" s="54">
        <v>12</v>
      </c>
      <c r="V299" s="54">
        <v>13</v>
      </c>
      <c r="W299" s="54">
        <v>13</v>
      </c>
      <c r="X299" s="54">
        <v>16</v>
      </c>
      <c r="Y299" s="54">
        <v>17</v>
      </c>
      <c r="Z299" s="114">
        <v>9</v>
      </c>
      <c r="AA299" s="114">
        <v>10</v>
      </c>
      <c r="AB299" s="54">
        <v>11</v>
      </c>
      <c r="AC299" s="54">
        <v>11</v>
      </c>
      <c r="AD299" s="54">
        <v>26</v>
      </c>
      <c r="AE299" s="54">
        <v>14</v>
      </c>
      <c r="AF299" s="54">
        <v>19</v>
      </c>
      <c r="AG299" s="54">
        <v>29</v>
      </c>
      <c r="AH299" s="114">
        <v>15</v>
      </c>
      <c r="AI299" s="114">
        <v>15</v>
      </c>
      <c r="AJ299" s="114">
        <v>16</v>
      </c>
      <c r="AK299" s="114">
        <v>17</v>
      </c>
      <c r="AL299" s="54">
        <v>11</v>
      </c>
      <c r="AM299" s="54">
        <v>11</v>
      </c>
      <c r="AN299" s="114">
        <v>19</v>
      </c>
      <c r="AO299" s="114">
        <v>23</v>
      </c>
      <c r="AP299" s="54">
        <v>18</v>
      </c>
      <c r="AQ299" s="54">
        <v>14</v>
      </c>
      <c r="AR299" s="54">
        <v>18</v>
      </c>
      <c r="AS299" s="54">
        <v>17</v>
      </c>
      <c r="AT299" s="114">
        <v>38</v>
      </c>
      <c r="AU299" s="114">
        <v>38</v>
      </c>
      <c r="AV299" s="54">
        <v>12</v>
      </c>
      <c r="AW299" s="54">
        <v>12</v>
      </c>
      <c r="AX299" s="54">
        <v>11</v>
      </c>
      <c r="AY299" s="54">
        <v>9</v>
      </c>
      <c r="AZ299" s="114">
        <v>16</v>
      </c>
      <c r="BA299" s="114">
        <v>16</v>
      </c>
      <c r="BB299" s="54">
        <v>8</v>
      </c>
      <c r="BC299" s="54">
        <v>10</v>
      </c>
      <c r="BD299" s="54">
        <v>10</v>
      </c>
      <c r="BE299" s="54">
        <v>8</v>
      </c>
      <c r="BF299" s="54">
        <v>10</v>
      </c>
      <c r="BG299" s="54">
        <v>11</v>
      </c>
      <c r="BH299" s="54">
        <v>12</v>
      </c>
      <c r="BI299" s="114">
        <v>23</v>
      </c>
      <c r="BJ299" s="114">
        <v>23</v>
      </c>
      <c r="BK299" s="54">
        <v>14</v>
      </c>
      <c r="BL299" s="54">
        <v>10</v>
      </c>
      <c r="BM299" s="54">
        <v>12</v>
      </c>
      <c r="BN299" s="54">
        <v>12</v>
      </c>
      <c r="BO299" s="54">
        <v>16</v>
      </c>
      <c r="BP299" s="54">
        <v>8</v>
      </c>
      <c r="BQ299" s="54">
        <v>12</v>
      </c>
      <c r="BR299" s="54">
        <v>22</v>
      </c>
      <c r="BS299" s="54">
        <v>20</v>
      </c>
      <c r="BT299" s="54">
        <v>13</v>
      </c>
      <c r="BU299" s="54">
        <v>12</v>
      </c>
      <c r="BV299" s="54">
        <v>11</v>
      </c>
      <c r="BW299" s="54">
        <v>13</v>
      </c>
      <c r="BX299" s="54">
        <v>12</v>
      </c>
      <c r="BY299" s="54">
        <v>11</v>
      </c>
      <c r="BZ299" s="54">
        <v>13</v>
      </c>
      <c r="CA299" s="54">
        <v>12</v>
      </c>
      <c r="CB299" s="71" t="s">
        <v>0</v>
      </c>
      <c r="CC299" s="71" t="s">
        <v>0</v>
      </c>
      <c r="CD299" s="71" t="s">
        <v>0</v>
      </c>
      <c r="CE299" s="71" t="s">
        <v>0</v>
      </c>
      <c r="CF299" s="71" t="s">
        <v>0</v>
      </c>
      <c r="CG299" s="71" t="s">
        <v>0</v>
      </c>
      <c r="CH299" s="71" t="s">
        <v>0</v>
      </c>
      <c r="CI299" s="71" t="s">
        <v>0</v>
      </c>
      <c r="CJ299" s="71" t="s">
        <v>0</v>
      </c>
      <c r="CK299" s="71" t="s">
        <v>0</v>
      </c>
      <c r="CL299" s="71" t="s">
        <v>0</v>
      </c>
      <c r="CM299" s="71" t="s">
        <v>0</v>
      </c>
      <c r="CN299" s="71" t="s">
        <v>0</v>
      </c>
      <c r="CO299" s="71" t="s">
        <v>0</v>
      </c>
      <c r="CP299" s="71" t="s">
        <v>0</v>
      </c>
      <c r="CQ299" s="71" t="s">
        <v>0</v>
      </c>
      <c r="CR299" s="71" t="s">
        <v>0</v>
      </c>
      <c r="CS299" s="71" t="s">
        <v>0</v>
      </c>
      <c r="CT299" s="71" t="s">
        <v>0</v>
      </c>
      <c r="CU299" s="71" t="s">
        <v>0</v>
      </c>
      <c r="CV299" s="71" t="s">
        <v>0</v>
      </c>
      <c r="CW299" s="71" t="s">
        <v>0</v>
      </c>
      <c r="CX299" s="71" t="s">
        <v>0</v>
      </c>
      <c r="CY299" s="71" t="s">
        <v>0</v>
      </c>
      <c r="CZ299" s="71" t="s">
        <v>0</v>
      </c>
      <c r="DA299" s="71" t="s">
        <v>0</v>
      </c>
      <c r="DB299" s="71" t="s">
        <v>0</v>
      </c>
      <c r="DC299" s="71" t="s">
        <v>0</v>
      </c>
      <c r="DD299" s="71" t="s">
        <v>0</v>
      </c>
      <c r="DE299" s="71" t="s">
        <v>0</v>
      </c>
      <c r="DF299" s="71" t="s">
        <v>0</v>
      </c>
      <c r="DG299" s="71" t="s">
        <v>0</v>
      </c>
      <c r="DH299" s="71" t="s">
        <v>0</v>
      </c>
      <c r="DI299" s="71" t="s">
        <v>0</v>
      </c>
      <c r="DJ299" s="71" t="s">
        <v>0</v>
      </c>
      <c r="DK299" s="71" t="s">
        <v>0</v>
      </c>
      <c r="DL299" s="71" t="s">
        <v>0</v>
      </c>
      <c r="DM299" s="71" t="s">
        <v>0</v>
      </c>
      <c r="DN299" s="71" t="s">
        <v>0</v>
      </c>
      <c r="DO299" s="71" t="s">
        <v>0</v>
      </c>
      <c r="DP299" s="71" t="s">
        <v>0</v>
      </c>
      <c r="DQ299" s="71" t="s">
        <v>0</v>
      </c>
      <c r="DR299" s="71" t="s">
        <v>0</v>
      </c>
      <c r="DS299" s="71" t="s">
        <v>0</v>
      </c>
      <c r="DT299" s="143">
        <f>(2.71828^(-492.8857+59.0795*K299+7.224*L299))/(1+(2.71828^(-492.8857+59.0795*K299+7.224*L299)))</f>
        <v>1.9594789167482873E-39</v>
      </c>
      <c r="DU299" s="40">
        <f>COUNTIF($M299,"=13")+COUNTIF($N299,"=21")+COUNTIF($O299,"=14")+COUNTIF($P299,"=11")+COUNTIF($Q299,"=11")+COUNTIF($R299,"=14")+COUNTIF($S299,"=12")+COUNTIF($T299,"=12")+COUNTIF($U299,"=12")+COUNTIF($V299,"=13")+COUNTIF($W299,"=13")+COUNTIF($X299,"=16")</f>
        <v>9</v>
      </c>
      <c r="DV299" s="40">
        <f>COUNTIF($Y299,"=17")+COUNTIF($Z299,"=9")+COUNTIF($AA299,"=9")+COUNTIF($AB299,"=11")+COUNTIF($AC299,"=11")+COUNTIF($AD299,"=25")+COUNTIF($AE299,"=15")+COUNTIF($AF299,"=19")+COUNTIF($AG299,"=30")+COUNTIF($AH299,"=15")+COUNTIF($AI299,"=15")+COUNTIF($AJ299,"=16")+COUNTIF($AK299,"=17")</f>
        <v>9</v>
      </c>
      <c r="DW299" s="40">
        <f>COUNTIF($AL299,"=11")+COUNTIF($AM299,"=11")+COUNTIF($AN299,"=22")+COUNTIF($AO299,"=23")+COUNTIF($AP299,"=17")+COUNTIF($AQ299,"=14")+COUNTIF($AR299,"=19")+COUNTIF($AS299,"=17")+COUNTIF($AV299,"=12")+COUNTIF($AW299,"=12")</f>
        <v>7</v>
      </c>
      <c r="DX299" s="40">
        <f>COUNTIF($AX299,"=11")+COUNTIF($AY299,"=9")+COUNTIF($AZ299,"=15")+COUNTIF($BA299,"=16")+COUNTIF($BB299,"=8")+COUNTIF($BC299,"=10")+COUNTIF($BD299,"=10")+COUNTIF($BE299,"=8")+COUNTIF($BF299,"=10")+COUNTIF($BG299,"=10")</f>
        <v>8</v>
      </c>
      <c r="DY299" s="40">
        <f>COUNTIF($BH299,"=12")+COUNTIF($BI299,"=23")+COUNTIF($BJ299,"=23")+COUNTIF($BK299,"=15")+COUNTIF($BL299,"=10")+COUNTIF($BM299,"=12")+COUNTIF($BN299,"=12")+COUNTIF($BO299,"=16")+COUNTIF($BP299,"=8")+COUNTIF($BQ299,"=12")+COUNTIF($BR299,"=22")+COUNTIF($BS299,"=20")+COUNTIF($BT299,"=13")</f>
        <v>12</v>
      </c>
      <c r="DZ299" s="40">
        <f>COUNTIF($BU299,"=12")+COUNTIF($BV299,"=11")+COUNTIF($BW299,"=13")+COUNTIF($BX299,"=10")+COUNTIF($BY299,"=11")+COUNTIF($BZ299,"=12")+COUNTIF($CA299,"=12")</f>
        <v>5</v>
      </c>
      <c r="EA299" s="2" t="s">
        <v>160</v>
      </c>
      <c r="EB299" s="20" t="s">
        <v>0</v>
      </c>
      <c r="EC299" s="52"/>
    </row>
    <row r="300" spans="1:133" s="51" customFormat="1" x14ac:dyDescent="0.25">
      <c r="A300" s="134">
        <v>128311</v>
      </c>
      <c r="B300" s="2" t="s">
        <v>29</v>
      </c>
      <c r="C300" s="52" t="s">
        <v>0</v>
      </c>
      <c r="D300" s="112" t="s">
        <v>32</v>
      </c>
      <c r="E300" s="26" t="s">
        <v>111</v>
      </c>
      <c r="F300" s="2" t="s">
        <v>179</v>
      </c>
      <c r="G300" s="6">
        <v>41493.181944444441</v>
      </c>
      <c r="H300" s="20" t="s">
        <v>0</v>
      </c>
      <c r="I300" s="20" t="s">
        <v>230</v>
      </c>
      <c r="J300" s="6">
        <v>41277.888888888891</v>
      </c>
      <c r="K300" s="123">
        <f>+COUNTIF($N300,"&lt;=21")+COUNTIF($AA300,"&lt;=9")+COUNTIF($AJ300,"&lt;=16")+COUNTIF($AN300,"&gt;=22")+COUNTIF($AP300,"&gt;=17")+COUNTIF($AQ300,"&lt;=14")+COUNTIF($AR300,"&gt;=19")+COUNTIF($BK300,"&lt;=15")+COUNTIF($BO300,"&gt;=16")+COUNTIF($BX300,"&lt;=10")</f>
        <v>5</v>
      </c>
      <c r="L300" s="124">
        <f>65-(+DU300+DV300+DW300+DX300+DY300+DZ300)</f>
        <v>15</v>
      </c>
      <c r="M300" s="45">
        <v>13</v>
      </c>
      <c r="N300" s="45">
        <v>24</v>
      </c>
      <c r="O300" s="45">
        <v>13</v>
      </c>
      <c r="P300" s="45">
        <v>10</v>
      </c>
      <c r="Q300" s="45">
        <v>12</v>
      </c>
      <c r="R300" s="45">
        <v>14</v>
      </c>
      <c r="S300" s="45">
        <v>12</v>
      </c>
      <c r="T300" s="45">
        <v>12</v>
      </c>
      <c r="U300" s="45">
        <v>12</v>
      </c>
      <c r="V300" s="45">
        <v>13</v>
      </c>
      <c r="W300" s="45">
        <v>13</v>
      </c>
      <c r="X300" s="45">
        <v>17</v>
      </c>
      <c r="Y300" s="45">
        <v>18</v>
      </c>
      <c r="Z300" s="45">
        <v>9</v>
      </c>
      <c r="AA300" s="45">
        <v>10</v>
      </c>
      <c r="AB300" s="45">
        <v>11</v>
      </c>
      <c r="AC300" s="45">
        <v>11</v>
      </c>
      <c r="AD300" s="45">
        <v>25</v>
      </c>
      <c r="AE300" s="45">
        <v>15</v>
      </c>
      <c r="AF300" s="45">
        <v>19</v>
      </c>
      <c r="AG300" s="45">
        <v>30</v>
      </c>
      <c r="AH300" s="59">
        <v>15</v>
      </c>
      <c r="AI300" s="59">
        <v>15</v>
      </c>
      <c r="AJ300" s="45">
        <v>16</v>
      </c>
      <c r="AK300" s="59">
        <v>17</v>
      </c>
      <c r="AL300" s="45">
        <v>11</v>
      </c>
      <c r="AM300" s="45">
        <v>10</v>
      </c>
      <c r="AN300" s="45">
        <v>19</v>
      </c>
      <c r="AO300" s="45">
        <v>23</v>
      </c>
      <c r="AP300" s="45">
        <v>15</v>
      </c>
      <c r="AQ300" s="45">
        <v>15</v>
      </c>
      <c r="AR300" s="45">
        <v>19</v>
      </c>
      <c r="AS300" s="45">
        <v>16</v>
      </c>
      <c r="AT300" s="59">
        <v>37</v>
      </c>
      <c r="AU300" s="59">
        <v>37</v>
      </c>
      <c r="AV300" s="45">
        <v>12</v>
      </c>
      <c r="AW300" s="45">
        <v>12</v>
      </c>
      <c r="AX300" s="45">
        <v>11</v>
      </c>
      <c r="AY300" s="45">
        <v>9</v>
      </c>
      <c r="AZ300" s="45">
        <v>15</v>
      </c>
      <c r="BA300" s="45">
        <v>16</v>
      </c>
      <c r="BB300" s="45">
        <v>8</v>
      </c>
      <c r="BC300" s="45">
        <v>10</v>
      </c>
      <c r="BD300" s="45">
        <v>10</v>
      </c>
      <c r="BE300" s="45">
        <v>8</v>
      </c>
      <c r="BF300" s="45">
        <v>10</v>
      </c>
      <c r="BG300" s="45">
        <v>12</v>
      </c>
      <c r="BH300" s="45">
        <v>12</v>
      </c>
      <c r="BI300" s="45">
        <v>23</v>
      </c>
      <c r="BJ300" s="45">
        <v>23</v>
      </c>
      <c r="BK300" s="45">
        <v>15</v>
      </c>
      <c r="BL300" s="45">
        <v>10</v>
      </c>
      <c r="BM300" s="45">
        <v>12</v>
      </c>
      <c r="BN300" s="45">
        <v>12</v>
      </c>
      <c r="BO300" s="45">
        <v>16</v>
      </c>
      <c r="BP300" s="45">
        <v>8</v>
      </c>
      <c r="BQ300" s="45">
        <v>12</v>
      </c>
      <c r="BR300" s="45">
        <v>22</v>
      </c>
      <c r="BS300" s="45">
        <v>20</v>
      </c>
      <c r="BT300" s="45">
        <v>14</v>
      </c>
      <c r="BU300" s="45">
        <v>12</v>
      </c>
      <c r="BV300" s="45">
        <v>11</v>
      </c>
      <c r="BW300" s="45">
        <v>13</v>
      </c>
      <c r="BX300" s="45">
        <v>10</v>
      </c>
      <c r="BY300" s="45">
        <v>11</v>
      </c>
      <c r="BZ300" s="45">
        <v>12</v>
      </c>
      <c r="CA300" s="45">
        <v>11</v>
      </c>
      <c r="CB300" s="62" t="s">
        <v>0</v>
      </c>
      <c r="CC300" s="62" t="s">
        <v>0</v>
      </c>
      <c r="CD300" s="62" t="s">
        <v>0</v>
      </c>
      <c r="CE300" s="62" t="s">
        <v>0</v>
      </c>
      <c r="CF300" s="62" t="s">
        <v>0</v>
      </c>
      <c r="CG300" s="62" t="s">
        <v>0</v>
      </c>
      <c r="CH300" s="62" t="s">
        <v>0</v>
      </c>
      <c r="CI300" s="62" t="s">
        <v>0</v>
      </c>
      <c r="CJ300" s="62" t="s">
        <v>0</v>
      </c>
      <c r="CK300" s="62" t="s">
        <v>0</v>
      </c>
      <c r="CL300" s="62" t="s">
        <v>0</v>
      </c>
      <c r="CM300" s="62" t="s">
        <v>0</v>
      </c>
      <c r="CN300" s="62" t="s">
        <v>0</v>
      </c>
      <c r="CO300" s="62" t="s">
        <v>0</v>
      </c>
      <c r="CP300" s="62" t="s">
        <v>0</v>
      </c>
      <c r="CQ300" s="62" t="s">
        <v>0</v>
      </c>
      <c r="CR300" s="62" t="s">
        <v>0</v>
      </c>
      <c r="CS300" s="62" t="s">
        <v>0</v>
      </c>
      <c r="CT300" s="62" t="s">
        <v>0</v>
      </c>
      <c r="CU300" s="62" t="s">
        <v>0</v>
      </c>
      <c r="CV300" s="62" t="s">
        <v>0</v>
      </c>
      <c r="CW300" s="62" t="s">
        <v>0</v>
      </c>
      <c r="CX300" s="62" t="s">
        <v>0</v>
      </c>
      <c r="CY300" s="62" t="s">
        <v>0</v>
      </c>
      <c r="CZ300" s="62" t="s">
        <v>0</v>
      </c>
      <c r="DA300" s="62" t="s">
        <v>0</v>
      </c>
      <c r="DB300" s="62" t="s">
        <v>0</v>
      </c>
      <c r="DC300" s="62" t="s">
        <v>0</v>
      </c>
      <c r="DD300" s="62" t="s">
        <v>0</v>
      </c>
      <c r="DE300" s="62" t="s">
        <v>0</v>
      </c>
      <c r="DF300" s="62" t="s">
        <v>0</v>
      </c>
      <c r="DG300" s="62" t="s">
        <v>0</v>
      </c>
      <c r="DH300" s="62" t="s">
        <v>0</v>
      </c>
      <c r="DI300" s="62" t="s">
        <v>0</v>
      </c>
      <c r="DJ300" s="62" t="s">
        <v>0</v>
      </c>
      <c r="DK300" s="62" t="s">
        <v>0</v>
      </c>
      <c r="DL300" s="62" t="s">
        <v>0</v>
      </c>
      <c r="DM300" s="62" t="s">
        <v>0</v>
      </c>
      <c r="DN300" s="62" t="s">
        <v>0</v>
      </c>
      <c r="DO300" s="62" t="s">
        <v>0</v>
      </c>
      <c r="DP300" s="62" t="s">
        <v>0</v>
      </c>
      <c r="DQ300" s="62" t="s">
        <v>0</v>
      </c>
      <c r="DR300" s="62" t="s">
        <v>0</v>
      </c>
      <c r="DS300" s="62" t="s">
        <v>0</v>
      </c>
      <c r="DT300" s="143">
        <f>(2.71828^(-492.8857+59.0795*K300+7.224*L300))/(1+(2.71828^(-492.8857+59.0795*K300+7.224*L300)))</f>
        <v>1.9594789167482873E-39</v>
      </c>
      <c r="DU300" s="40">
        <f>COUNTIF($M300,"=13")+COUNTIF($N300,"=21")+COUNTIF($O300,"=14")+COUNTIF($P300,"=11")+COUNTIF($Q300,"=11")+COUNTIF($R300,"=14")+COUNTIF($S300,"=12")+COUNTIF($T300,"=12")+COUNTIF($U300,"=12")+COUNTIF($V300,"=13")+COUNTIF($W300,"=13")+COUNTIF($X300,"=16")</f>
        <v>7</v>
      </c>
      <c r="DV300" s="40">
        <f>COUNTIF($Y300,"=17")+COUNTIF($Z300,"=9")+COUNTIF($AA300,"=9")+COUNTIF($AB300,"=11")+COUNTIF($AC300,"=11")+COUNTIF($AD300,"=25")+COUNTIF($AE300,"=15")+COUNTIF($AF300,"=19")+COUNTIF($AG300,"=30")+COUNTIF($AH300,"=15")+COUNTIF($AI300,"=15")+COUNTIF($AJ300,"=16")+COUNTIF($AK300,"=17")</f>
        <v>11</v>
      </c>
      <c r="DW300" s="40">
        <f>COUNTIF($AL300,"=11")+COUNTIF($AM300,"=11")+COUNTIF($AN300,"=22")+COUNTIF($AO300,"=23")+COUNTIF($AP300,"=17")+COUNTIF($AQ300,"=14")+COUNTIF($AR300,"=19")+COUNTIF($AS300,"=17")+COUNTIF($AV300,"=12")+COUNTIF($AW300,"=12")</f>
        <v>5</v>
      </c>
      <c r="DX300" s="40">
        <f>COUNTIF($AX300,"=11")+COUNTIF($AY300,"=9")+COUNTIF($AZ300,"=15")+COUNTIF($BA300,"=16")+COUNTIF($BB300,"=8")+COUNTIF($BC300,"=10")+COUNTIF($BD300,"=10")+COUNTIF($BE300,"=8")+COUNTIF($BF300,"=10")+COUNTIF($BG300,"=10")</f>
        <v>9</v>
      </c>
      <c r="DY300" s="40">
        <f>COUNTIF($BH300,"=12")+COUNTIF($BI300,"=23")+COUNTIF($BJ300,"=23")+COUNTIF($BK300,"=15")+COUNTIF($BL300,"=10")+COUNTIF($BM300,"=12")+COUNTIF($BN300,"=12")+COUNTIF($BO300,"=16")+COUNTIF($BP300,"=8")+COUNTIF($BQ300,"=12")+COUNTIF($BR300,"=22")+COUNTIF($BS300,"=20")+COUNTIF($BT300,"=13")</f>
        <v>12</v>
      </c>
      <c r="DZ300" s="40">
        <f>COUNTIF($BU300,"=12")+COUNTIF($BV300,"=11")+COUNTIF($BW300,"=13")+COUNTIF($BX300,"=10")+COUNTIF($BY300,"=11")+COUNTIF($BZ300,"=12")+COUNTIF($CA300,"=12")</f>
        <v>6</v>
      </c>
      <c r="EA300" s="3"/>
      <c r="EB300" s="3"/>
      <c r="EC300" s="3"/>
    </row>
    <row r="301" spans="1:133" s="51" customFormat="1" x14ac:dyDescent="0.25">
      <c r="A301" s="20">
        <v>159846</v>
      </c>
      <c r="B301" s="26" t="s">
        <v>196</v>
      </c>
      <c r="C301" s="20" t="s">
        <v>166</v>
      </c>
      <c r="D301" s="112" t="s">
        <v>31</v>
      </c>
      <c r="E301" s="20" t="s">
        <v>12</v>
      </c>
      <c r="F301" s="20" t="s">
        <v>43</v>
      </c>
      <c r="G301" s="98">
        <v>43739</v>
      </c>
      <c r="H301" s="72" t="s">
        <v>0</v>
      </c>
      <c r="I301" s="2" t="s">
        <v>285</v>
      </c>
      <c r="J301" s="20" t="s">
        <v>284</v>
      </c>
      <c r="K301" s="123">
        <f>+COUNTIF($N301,"&lt;=21")+COUNTIF($AA301,"&lt;=9")+COUNTIF($AJ301,"&lt;=16")+COUNTIF($AN301,"&gt;=22")+COUNTIF($AP301,"&gt;=17")+COUNTIF($AQ301,"&lt;=14")+COUNTIF($AR301,"&gt;=19")+COUNTIF($BK301,"&lt;=15")+COUNTIF($BO301,"&gt;=16")+COUNTIF($BX301,"&lt;=10")</f>
        <v>5</v>
      </c>
      <c r="L301" s="124">
        <f>65-(+DU301+DV301+DW301+DX301+DY301+DZ301)</f>
        <v>15</v>
      </c>
      <c r="M301" s="113">
        <v>13</v>
      </c>
      <c r="N301" s="113">
        <v>25</v>
      </c>
      <c r="O301" s="113">
        <v>14</v>
      </c>
      <c r="P301" s="113">
        <v>11</v>
      </c>
      <c r="Q301" s="114">
        <v>11</v>
      </c>
      <c r="R301" s="114">
        <v>13</v>
      </c>
      <c r="S301" s="113">
        <v>12</v>
      </c>
      <c r="T301" s="113">
        <v>12</v>
      </c>
      <c r="U301" s="113">
        <v>12</v>
      </c>
      <c r="V301" s="113">
        <v>14</v>
      </c>
      <c r="W301" s="113">
        <v>14</v>
      </c>
      <c r="X301" s="113">
        <v>16</v>
      </c>
      <c r="Y301" s="113">
        <v>16</v>
      </c>
      <c r="Z301" s="114">
        <v>9</v>
      </c>
      <c r="AA301" s="114">
        <v>10</v>
      </c>
      <c r="AB301" s="113">
        <v>11</v>
      </c>
      <c r="AC301" s="113">
        <v>11</v>
      </c>
      <c r="AD301" s="113">
        <v>25</v>
      </c>
      <c r="AE301" s="113">
        <v>15</v>
      </c>
      <c r="AF301" s="113">
        <v>18</v>
      </c>
      <c r="AG301" s="113">
        <v>30</v>
      </c>
      <c r="AH301" s="114">
        <v>16</v>
      </c>
      <c r="AI301" s="114">
        <v>16</v>
      </c>
      <c r="AJ301" s="114">
        <v>16</v>
      </c>
      <c r="AK301" s="114">
        <v>17</v>
      </c>
      <c r="AL301" s="113">
        <v>12</v>
      </c>
      <c r="AM301" s="113">
        <v>11</v>
      </c>
      <c r="AN301" s="114">
        <v>19</v>
      </c>
      <c r="AO301" s="114">
        <v>23</v>
      </c>
      <c r="AP301" s="113">
        <v>17</v>
      </c>
      <c r="AQ301" s="113">
        <v>16</v>
      </c>
      <c r="AR301" s="113">
        <v>19</v>
      </c>
      <c r="AS301" s="113">
        <v>17</v>
      </c>
      <c r="AT301" s="114">
        <v>38</v>
      </c>
      <c r="AU301" s="114">
        <v>38</v>
      </c>
      <c r="AV301" s="113">
        <v>12</v>
      </c>
      <c r="AW301" s="113">
        <v>12</v>
      </c>
      <c r="AX301" s="113">
        <v>11</v>
      </c>
      <c r="AY301" s="113">
        <v>9</v>
      </c>
      <c r="AZ301" s="114">
        <v>15</v>
      </c>
      <c r="BA301" s="114">
        <v>16</v>
      </c>
      <c r="BB301" s="113">
        <v>8</v>
      </c>
      <c r="BC301" s="113">
        <v>10</v>
      </c>
      <c r="BD301" s="113">
        <v>10</v>
      </c>
      <c r="BE301" s="113">
        <v>8</v>
      </c>
      <c r="BF301" s="113">
        <v>10</v>
      </c>
      <c r="BG301" s="113">
        <v>10</v>
      </c>
      <c r="BH301" s="113">
        <v>12</v>
      </c>
      <c r="BI301" s="114">
        <v>21</v>
      </c>
      <c r="BJ301" s="114">
        <v>23</v>
      </c>
      <c r="BK301" s="113">
        <v>16</v>
      </c>
      <c r="BL301" s="113">
        <v>10</v>
      </c>
      <c r="BM301" s="113">
        <v>12</v>
      </c>
      <c r="BN301" s="113">
        <v>12</v>
      </c>
      <c r="BO301" s="113">
        <v>16</v>
      </c>
      <c r="BP301" s="113">
        <v>8</v>
      </c>
      <c r="BQ301" s="113">
        <v>12</v>
      </c>
      <c r="BR301" s="113">
        <v>25</v>
      </c>
      <c r="BS301" s="113">
        <v>20</v>
      </c>
      <c r="BT301" s="113">
        <v>13</v>
      </c>
      <c r="BU301" s="113">
        <v>12</v>
      </c>
      <c r="BV301" s="113">
        <v>11</v>
      </c>
      <c r="BW301" s="113">
        <v>13</v>
      </c>
      <c r="BX301" s="113">
        <v>10</v>
      </c>
      <c r="BY301" s="113">
        <v>11</v>
      </c>
      <c r="BZ301" s="113">
        <v>12</v>
      </c>
      <c r="CA301" s="113">
        <v>12</v>
      </c>
      <c r="CB301" s="71">
        <v>37</v>
      </c>
      <c r="CC301" s="71">
        <v>15</v>
      </c>
      <c r="CD301" s="71">
        <v>9</v>
      </c>
      <c r="CE301" s="71">
        <v>16</v>
      </c>
      <c r="CF301" s="71">
        <v>12</v>
      </c>
      <c r="CG301" s="71">
        <v>24</v>
      </c>
      <c r="CH301" s="71">
        <v>26</v>
      </c>
      <c r="CI301" s="71">
        <v>19</v>
      </c>
      <c r="CJ301" s="71">
        <v>12</v>
      </c>
      <c r="CK301" s="71">
        <v>11</v>
      </c>
      <c r="CL301" s="71">
        <v>11</v>
      </c>
      <c r="CM301" s="71">
        <v>12</v>
      </c>
      <c r="CN301" s="71">
        <v>11</v>
      </c>
      <c r="CO301" s="71">
        <v>9</v>
      </c>
      <c r="CP301" s="71">
        <v>13</v>
      </c>
      <c r="CQ301" s="71">
        <v>12</v>
      </c>
      <c r="CR301" s="71">
        <v>10</v>
      </c>
      <c r="CS301" s="71">
        <v>11</v>
      </c>
      <c r="CT301" s="71">
        <v>11</v>
      </c>
      <c r="CU301" s="71">
        <v>30</v>
      </c>
      <c r="CV301" s="71">
        <v>12</v>
      </c>
      <c r="CW301" s="71">
        <v>13</v>
      </c>
      <c r="CX301" s="71">
        <v>24</v>
      </c>
      <c r="CY301" s="71">
        <v>13</v>
      </c>
      <c r="CZ301" s="71">
        <v>10</v>
      </c>
      <c r="DA301" s="71">
        <v>10</v>
      </c>
      <c r="DB301" s="71">
        <v>21</v>
      </c>
      <c r="DC301" s="71">
        <v>15</v>
      </c>
      <c r="DD301" s="71">
        <v>18</v>
      </c>
      <c r="DE301" s="71">
        <v>13</v>
      </c>
      <c r="DF301" s="71">
        <v>24</v>
      </c>
      <c r="DG301" s="71">
        <v>17</v>
      </c>
      <c r="DH301" s="71">
        <v>12</v>
      </c>
      <c r="DI301" s="71">
        <v>15</v>
      </c>
      <c r="DJ301" s="71">
        <v>24</v>
      </c>
      <c r="DK301" s="71">
        <v>12</v>
      </c>
      <c r="DL301" s="71">
        <v>23</v>
      </c>
      <c r="DM301" s="71">
        <v>18</v>
      </c>
      <c r="DN301" s="71">
        <v>10</v>
      </c>
      <c r="DO301" s="71">
        <v>14</v>
      </c>
      <c r="DP301" s="71">
        <v>17</v>
      </c>
      <c r="DQ301" s="71">
        <v>9</v>
      </c>
      <c r="DR301" s="71">
        <v>12</v>
      </c>
      <c r="DS301" s="71">
        <v>11</v>
      </c>
      <c r="DT301" s="143">
        <f>(2.71828^(-492.8857+59.0795*K301+7.224*L301))/(1+(2.71828^(-492.8857+59.0795*K301+7.224*L301)))</f>
        <v>1.9594789167482873E-39</v>
      </c>
      <c r="DU301" s="40">
        <f>COUNTIF($M301,"=13")+COUNTIF($N301,"=21")+COUNTIF($O301,"=14")+COUNTIF($P301,"=11")+COUNTIF($Q301,"=11")+COUNTIF($R301,"=14")+COUNTIF($S301,"=12")+COUNTIF($T301,"=12")+COUNTIF($U301,"=12")+COUNTIF($V301,"=13")+COUNTIF($W301,"=13")+COUNTIF($X301,"=16")</f>
        <v>8</v>
      </c>
      <c r="DV301" s="40">
        <f>COUNTIF($Y301,"=17")+COUNTIF($Z301,"=9")+COUNTIF($AA301,"=9")+COUNTIF($AB301,"=11")+COUNTIF($AC301,"=11")+COUNTIF($AD301,"=25")+COUNTIF($AE301,"=15")+COUNTIF($AF301,"=19")+COUNTIF($AG301,"=30")+COUNTIF($AH301,"=15")+COUNTIF($AI301,"=15")+COUNTIF($AJ301,"=16")+COUNTIF($AK301,"=17")</f>
        <v>8</v>
      </c>
      <c r="DW301" s="40">
        <f>COUNTIF($AL301,"=11")+COUNTIF($AM301,"=11")+COUNTIF($AN301,"=22")+COUNTIF($AO301,"=23")+COUNTIF($AP301,"=17")+COUNTIF($AQ301,"=14")+COUNTIF($AR301,"=19")+COUNTIF($AS301,"=17")+COUNTIF($AV301,"=12")+COUNTIF($AW301,"=12")</f>
        <v>7</v>
      </c>
      <c r="DX301" s="40">
        <f>COUNTIF($AX301,"=11")+COUNTIF($AY301,"=9")+COUNTIF($AZ301,"=15")+COUNTIF($BA301,"=16")+COUNTIF($BB301,"=8")+COUNTIF($BC301,"=10")+COUNTIF($BD301,"=10")+COUNTIF($BE301,"=8")+COUNTIF($BF301,"=10")+COUNTIF($BG301,"=10")</f>
        <v>10</v>
      </c>
      <c r="DY301" s="40">
        <f>COUNTIF($BH301,"=12")+COUNTIF($BI301,"=23")+COUNTIF($BJ301,"=23")+COUNTIF($BK301,"=15")+COUNTIF($BL301,"=10")+COUNTIF($BM301,"=12")+COUNTIF($BN301,"=12")+COUNTIF($BO301,"=16")+COUNTIF($BP301,"=8")+COUNTIF($BQ301,"=12")+COUNTIF($BR301,"=22")+COUNTIF($BS301,"=20")+COUNTIF($BT301,"=13")</f>
        <v>10</v>
      </c>
      <c r="DZ301" s="40">
        <f>COUNTIF($BU301,"=12")+COUNTIF($BV301,"=11")+COUNTIF($BW301,"=13")+COUNTIF($BX301,"=10")+COUNTIF($BY301,"=11")+COUNTIF($BZ301,"=12")+COUNTIF($CA301,"=12")</f>
        <v>7</v>
      </c>
      <c r="EA301" s="2" t="s">
        <v>196</v>
      </c>
      <c r="EB301" s="20" t="s">
        <v>625</v>
      </c>
    </row>
    <row r="302" spans="1:133" s="51" customFormat="1" x14ac:dyDescent="0.25">
      <c r="A302" s="20">
        <v>373721</v>
      </c>
      <c r="B302" s="52" t="s">
        <v>29</v>
      </c>
      <c r="C302" s="2" t="s">
        <v>166</v>
      </c>
      <c r="D302" s="112" t="s">
        <v>31</v>
      </c>
      <c r="E302" s="20" t="s">
        <v>12</v>
      </c>
      <c r="F302" s="20" t="s">
        <v>632</v>
      </c>
      <c r="G302" s="98">
        <v>43739</v>
      </c>
      <c r="H302" s="72" t="s">
        <v>0</v>
      </c>
      <c r="I302" s="2" t="s">
        <v>285</v>
      </c>
      <c r="J302" s="20" t="s">
        <v>284</v>
      </c>
      <c r="K302" s="123">
        <f>+COUNTIF($N302,"&lt;=21")+COUNTIF($AA302,"&lt;=9")+COUNTIF($AJ302,"&lt;=16")+COUNTIF($AN302,"&gt;=22")+COUNTIF($AP302,"&gt;=17")+COUNTIF($AQ302,"&lt;=14")+COUNTIF($AR302,"&gt;=19")+COUNTIF($BK302,"&lt;=15")+COUNTIF($BO302,"&gt;=16")+COUNTIF($BX302,"&lt;=10")</f>
        <v>5</v>
      </c>
      <c r="L302" s="124">
        <f>65-(+DU302+DV302+DW302+DX302+DY302+DZ302)</f>
        <v>15</v>
      </c>
      <c r="M302" s="54">
        <v>13</v>
      </c>
      <c r="N302" s="54">
        <v>25</v>
      </c>
      <c r="O302" s="54">
        <v>15</v>
      </c>
      <c r="P302" s="54">
        <v>11</v>
      </c>
      <c r="Q302" s="114">
        <v>11</v>
      </c>
      <c r="R302" s="114">
        <v>13</v>
      </c>
      <c r="S302" s="54">
        <v>12</v>
      </c>
      <c r="T302" s="54">
        <v>12</v>
      </c>
      <c r="U302" s="54">
        <v>12</v>
      </c>
      <c r="V302" s="54">
        <v>13</v>
      </c>
      <c r="W302" s="54">
        <v>14</v>
      </c>
      <c r="X302" s="54">
        <v>16</v>
      </c>
      <c r="Y302" s="54">
        <v>18</v>
      </c>
      <c r="Z302" s="114">
        <v>9</v>
      </c>
      <c r="AA302" s="114">
        <v>10</v>
      </c>
      <c r="AB302" s="54">
        <v>11</v>
      </c>
      <c r="AC302" s="54">
        <v>11</v>
      </c>
      <c r="AD302" s="54">
        <v>25</v>
      </c>
      <c r="AE302" s="54">
        <v>15</v>
      </c>
      <c r="AF302" s="54">
        <v>18</v>
      </c>
      <c r="AG302" s="54">
        <v>30</v>
      </c>
      <c r="AH302" s="114">
        <v>15</v>
      </c>
      <c r="AI302" s="114">
        <v>16</v>
      </c>
      <c r="AJ302" s="114">
        <v>16</v>
      </c>
      <c r="AK302" s="114">
        <v>17</v>
      </c>
      <c r="AL302" s="54">
        <v>12</v>
      </c>
      <c r="AM302" s="54">
        <v>9</v>
      </c>
      <c r="AN302" s="114">
        <v>19</v>
      </c>
      <c r="AO302" s="114">
        <v>23</v>
      </c>
      <c r="AP302" s="54">
        <v>17</v>
      </c>
      <c r="AQ302" s="54">
        <v>16</v>
      </c>
      <c r="AR302" s="54">
        <v>19</v>
      </c>
      <c r="AS302" s="54">
        <v>17</v>
      </c>
      <c r="AT302" s="114">
        <v>38</v>
      </c>
      <c r="AU302" s="114">
        <v>39</v>
      </c>
      <c r="AV302" s="54">
        <v>12</v>
      </c>
      <c r="AW302" s="54">
        <v>12</v>
      </c>
      <c r="AX302" s="54">
        <v>11</v>
      </c>
      <c r="AY302" s="54">
        <v>9</v>
      </c>
      <c r="AZ302" s="114">
        <v>15</v>
      </c>
      <c r="BA302" s="114">
        <v>16</v>
      </c>
      <c r="BB302" s="54">
        <v>8</v>
      </c>
      <c r="BC302" s="54">
        <v>10</v>
      </c>
      <c r="BD302" s="54">
        <v>10</v>
      </c>
      <c r="BE302" s="54">
        <v>8</v>
      </c>
      <c r="BF302" s="54">
        <v>10</v>
      </c>
      <c r="BG302" s="54">
        <v>10</v>
      </c>
      <c r="BH302" s="54">
        <v>12</v>
      </c>
      <c r="BI302" s="114">
        <v>21</v>
      </c>
      <c r="BJ302" s="114">
        <v>23</v>
      </c>
      <c r="BK302" s="54">
        <v>16</v>
      </c>
      <c r="BL302" s="54">
        <v>10</v>
      </c>
      <c r="BM302" s="54">
        <v>12</v>
      </c>
      <c r="BN302" s="54">
        <v>12</v>
      </c>
      <c r="BO302" s="54">
        <v>16</v>
      </c>
      <c r="BP302" s="54">
        <v>8</v>
      </c>
      <c r="BQ302" s="54">
        <v>12</v>
      </c>
      <c r="BR302" s="54">
        <v>25</v>
      </c>
      <c r="BS302" s="54">
        <v>20</v>
      </c>
      <c r="BT302" s="54">
        <v>13</v>
      </c>
      <c r="BU302" s="54">
        <v>12</v>
      </c>
      <c r="BV302" s="54">
        <v>11</v>
      </c>
      <c r="BW302" s="54">
        <v>13</v>
      </c>
      <c r="BX302" s="54">
        <v>10</v>
      </c>
      <c r="BY302" s="54">
        <v>11</v>
      </c>
      <c r="BZ302" s="54">
        <v>12</v>
      </c>
      <c r="CA302" s="54">
        <v>12</v>
      </c>
      <c r="CB302" s="62">
        <v>35</v>
      </c>
      <c r="CC302" s="62">
        <v>15</v>
      </c>
      <c r="CD302" s="62">
        <v>9</v>
      </c>
      <c r="CE302" s="62">
        <v>16</v>
      </c>
      <c r="CF302" s="62">
        <v>12</v>
      </c>
      <c r="CG302" s="62">
        <v>24</v>
      </c>
      <c r="CH302" s="62">
        <v>26</v>
      </c>
      <c r="CI302" s="62">
        <v>19</v>
      </c>
      <c r="CJ302" s="62">
        <v>12</v>
      </c>
      <c r="CK302" s="62">
        <v>11</v>
      </c>
      <c r="CL302" s="62">
        <v>12</v>
      </c>
      <c r="CM302" s="62">
        <v>12</v>
      </c>
      <c r="CN302" s="62">
        <v>11</v>
      </c>
      <c r="CO302" s="62">
        <v>9</v>
      </c>
      <c r="CP302" s="62">
        <v>13</v>
      </c>
      <c r="CQ302" s="62">
        <v>12</v>
      </c>
      <c r="CR302" s="62">
        <v>10</v>
      </c>
      <c r="CS302" s="62">
        <v>11</v>
      </c>
      <c r="CT302" s="62">
        <v>11</v>
      </c>
      <c r="CU302" s="62">
        <v>30</v>
      </c>
      <c r="CV302" s="62">
        <v>12</v>
      </c>
      <c r="CW302" s="62">
        <v>13</v>
      </c>
      <c r="CX302" s="62">
        <v>24</v>
      </c>
      <c r="CY302" s="62">
        <v>13</v>
      </c>
      <c r="CZ302" s="62">
        <v>10</v>
      </c>
      <c r="DA302" s="62">
        <v>10</v>
      </c>
      <c r="DB302" s="62">
        <v>23</v>
      </c>
      <c r="DC302" s="62">
        <v>15</v>
      </c>
      <c r="DD302" s="62">
        <v>18</v>
      </c>
      <c r="DE302" s="62">
        <v>14</v>
      </c>
      <c r="DF302" s="62">
        <v>24</v>
      </c>
      <c r="DG302" s="62">
        <v>17</v>
      </c>
      <c r="DH302" s="62">
        <v>14</v>
      </c>
      <c r="DI302" s="62">
        <v>15</v>
      </c>
      <c r="DJ302" s="62">
        <v>24</v>
      </c>
      <c r="DK302" s="62">
        <v>12</v>
      </c>
      <c r="DL302" s="62">
        <v>23</v>
      </c>
      <c r="DM302" s="62">
        <v>18</v>
      </c>
      <c r="DN302" s="62">
        <v>10</v>
      </c>
      <c r="DO302" s="62">
        <v>14</v>
      </c>
      <c r="DP302" s="62">
        <v>17</v>
      </c>
      <c r="DQ302" s="62">
        <v>9</v>
      </c>
      <c r="DR302" s="62">
        <v>12</v>
      </c>
      <c r="DS302" s="62">
        <v>11</v>
      </c>
      <c r="DT302" s="143">
        <f>(2.71828^(-492.8857+59.0795*K302+7.224*L302))/(1+(2.71828^(-492.8857+59.0795*K302+7.224*L302)))</f>
        <v>1.9594789167482873E-39</v>
      </c>
      <c r="DU302" s="40">
        <f>COUNTIF($M302,"=13")+COUNTIF($N302,"=21")+COUNTIF($O302,"=14")+COUNTIF($P302,"=11")+COUNTIF($Q302,"=11")+COUNTIF($R302,"=14")+COUNTIF($S302,"=12")+COUNTIF($T302,"=12")+COUNTIF($U302,"=12")+COUNTIF($V302,"=13")+COUNTIF($W302,"=13")+COUNTIF($X302,"=16")</f>
        <v>8</v>
      </c>
      <c r="DV302" s="40">
        <f>COUNTIF($Y302,"=17")+COUNTIF($Z302,"=9")+COUNTIF($AA302,"=9")+COUNTIF($AB302,"=11")+COUNTIF($AC302,"=11")+COUNTIF($AD302,"=25")+COUNTIF($AE302,"=15")+COUNTIF($AF302,"=19")+COUNTIF($AG302,"=30")+COUNTIF($AH302,"=15")+COUNTIF($AI302,"=15")+COUNTIF($AJ302,"=16")+COUNTIF($AK302,"=17")</f>
        <v>9</v>
      </c>
      <c r="DW302" s="40">
        <f>COUNTIF($AL302,"=11")+COUNTIF($AM302,"=11")+COUNTIF($AN302,"=22")+COUNTIF($AO302,"=23")+COUNTIF($AP302,"=17")+COUNTIF($AQ302,"=14")+COUNTIF($AR302,"=19")+COUNTIF($AS302,"=17")+COUNTIF($AV302,"=12")+COUNTIF($AW302,"=12")</f>
        <v>6</v>
      </c>
      <c r="DX302" s="40">
        <f>COUNTIF($AX302,"=11")+COUNTIF($AY302,"=9")+COUNTIF($AZ302,"=15")+COUNTIF($BA302,"=16")+COUNTIF($BB302,"=8")+COUNTIF($BC302,"=10")+COUNTIF($BD302,"=10")+COUNTIF($BE302,"=8")+COUNTIF($BF302,"=10")+COUNTIF($BG302,"=10")</f>
        <v>10</v>
      </c>
      <c r="DY302" s="40">
        <f>COUNTIF($BH302,"=12")+COUNTIF($BI302,"=23")+COUNTIF($BJ302,"=23")+COUNTIF($BK302,"=15")+COUNTIF($BL302,"=10")+COUNTIF($BM302,"=12")+COUNTIF($BN302,"=12")+COUNTIF($BO302,"=16")+COUNTIF($BP302,"=8")+COUNTIF($BQ302,"=12")+COUNTIF($BR302,"=22")+COUNTIF($BS302,"=20")+COUNTIF($BT302,"=13")</f>
        <v>10</v>
      </c>
      <c r="DZ302" s="40">
        <f>COUNTIF($BU302,"=12")+COUNTIF($BV302,"=11")+COUNTIF($BW302,"=13")+COUNTIF($BX302,"=10")+COUNTIF($BY302,"=11")+COUNTIF($BZ302,"=12")+COUNTIF($CA302,"=12")</f>
        <v>7</v>
      </c>
      <c r="EA302" s="2" t="s">
        <v>0</v>
      </c>
      <c r="EB302" s="20" t="s">
        <v>0</v>
      </c>
    </row>
    <row r="303" spans="1:133" s="51" customFormat="1" x14ac:dyDescent="0.25">
      <c r="A303" s="133">
        <v>751244</v>
      </c>
      <c r="B303" s="72" t="s">
        <v>750</v>
      </c>
      <c r="C303" s="20" t="s">
        <v>166</v>
      </c>
      <c r="D303" s="112" t="s">
        <v>31</v>
      </c>
      <c r="E303" s="20" t="s">
        <v>711</v>
      </c>
      <c r="F303" s="20" t="s">
        <v>639</v>
      </c>
      <c r="G303" s="98">
        <v>43739</v>
      </c>
      <c r="H303" s="72" t="s">
        <v>0</v>
      </c>
      <c r="I303" s="20" t="s">
        <v>286</v>
      </c>
      <c r="J303" s="20" t="s">
        <v>284</v>
      </c>
      <c r="K303" s="123">
        <f>+COUNTIF($N303,"&lt;=21")+COUNTIF($AA303,"&lt;=9")+COUNTIF($AJ303,"&lt;=16")+COUNTIF($AN303,"&gt;=22")+COUNTIF($AP303,"&gt;=17")+COUNTIF($AQ303,"&lt;=14")+COUNTIF($AR303,"&gt;=19")+COUNTIF($BK303,"&lt;=15")+COUNTIF($BO303,"&gt;=16")+COUNTIF($BX303,"&lt;=10")</f>
        <v>5</v>
      </c>
      <c r="L303" s="124">
        <f>65-(+DU303+DV303+DW303+DX303+DY303+DZ303)</f>
        <v>15</v>
      </c>
      <c r="M303" s="113">
        <v>13</v>
      </c>
      <c r="N303" s="113">
        <v>24</v>
      </c>
      <c r="O303" s="113">
        <v>14</v>
      </c>
      <c r="P303" s="113">
        <v>10</v>
      </c>
      <c r="Q303" s="114">
        <v>11</v>
      </c>
      <c r="R303" s="114">
        <v>13</v>
      </c>
      <c r="S303" s="113">
        <v>12</v>
      </c>
      <c r="T303" s="113">
        <v>12</v>
      </c>
      <c r="U303" s="113">
        <v>12</v>
      </c>
      <c r="V303" s="113">
        <v>13</v>
      </c>
      <c r="W303" s="113">
        <v>14</v>
      </c>
      <c r="X303" s="113">
        <v>16</v>
      </c>
      <c r="Y303" s="113">
        <v>16</v>
      </c>
      <c r="Z303" s="114">
        <v>9</v>
      </c>
      <c r="AA303" s="114">
        <v>10</v>
      </c>
      <c r="AB303" s="113">
        <v>11</v>
      </c>
      <c r="AC303" s="113">
        <v>11</v>
      </c>
      <c r="AD303" s="113">
        <v>25</v>
      </c>
      <c r="AE303" s="113">
        <v>15</v>
      </c>
      <c r="AF303" s="113">
        <v>18</v>
      </c>
      <c r="AG303" s="113">
        <v>30</v>
      </c>
      <c r="AH303" s="114">
        <v>15</v>
      </c>
      <c r="AI303" s="114">
        <v>16</v>
      </c>
      <c r="AJ303" s="114">
        <v>16</v>
      </c>
      <c r="AK303" s="114">
        <v>18</v>
      </c>
      <c r="AL303" s="113">
        <v>11</v>
      </c>
      <c r="AM303" s="113">
        <v>11</v>
      </c>
      <c r="AN303" s="114">
        <v>19</v>
      </c>
      <c r="AO303" s="114">
        <v>23</v>
      </c>
      <c r="AP303" s="113">
        <v>17</v>
      </c>
      <c r="AQ303" s="113">
        <v>16</v>
      </c>
      <c r="AR303" s="113">
        <v>19</v>
      </c>
      <c r="AS303" s="113">
        <v>17</v>
      </c>
      <c r="AT303" s="114">
        <v>38</v>
      </c>
      <c r="AU303" s="114">
        <v>39</v>
      </c>
      <c r="AV303" s="113">
        <v>12</v>
      </c>
      <c r="AW303" s="113">
        <v>12</v>
      </c>
      <c r="AX303" s="113">
        <v>11</v>
      </c>
      <c r="AY303" s="113">
        <v>9</v>
      </c>
      <c r="AZ303" s="114">
        <v>15</v>
      </c>
      <c r="BA303" s="114">
        <v>16</v>
      </c>
      <c r="BB303" s="113">
        <v>8</v>
      </c>
      <c r="BC303" s="113">
        <v>10</v>
      </c>
      <c r="BD303" s="113">
        <v>10</v>
      </c>
      <c r="BE303" s="113">
        <v>8</v>
      </c>
      <c r="BF303" s="113">
        <v>10</v>
      </c>
      <c r="BG303" s="113">
        <v>10</v>
      </c>
      <c r="BH303" s="113">
        <v>12</v>
      </c>
      <c r="BI303" s="114">
        <v>21</v>
      </c>
      <c r="BJ303" s="114">
        <v>23</v>
      </c>
      <c r="BK303" s="113">
        <v>16</v>
      </c>
      <c r="BL303" s="113">
        <v>10</v>
      </c>
      <c r="BM303" s="113">
        <v>12</v>
      </c>
      <c r="BN303" s="113">
        <v>12</v>
      </c>
      <c r="BO303" s="113">
        <v>16</v>
      </c>
      <c r="BP303" s="113">
        <v>8</v>
      </c>
      <c r="BQ303" s="113">
        <v>12</v>
      </c>
      <c r="BR303" s="113">
        <v>25</v>
      </c>
      <c r="BS303" s="113">
        <v>20</v>
      </c>
      <c r="BT303" s="113">
        <v>13</v>
      </c>
      <c r="BU303" s="113">
        <v>12</v>
      </c>
      <c r="BV303" s="113">
        <v>11</v>
      </c>
      <c r="BW303" s="113">
        <v>13</v>
      </c>
      <c r="BX303" s="113">
        <v>10</v>
      </c>
      <c r="BY303" s="113">
        <v>11</v>
      </c>
      <c r="BZ303" s="113">
        <v>12</v>
      </c>
      <c r="CA303" s="113">
        <v>11</v>
      </c>
      <c r="CB303" s="71" t="s">
        <v>0</v>
      </c>
      <c r="CC303" s="71" t="s">
        <v>0</v>
      </c>
      <c r="CD303" s="71" t="s">
        <v>0</v>
      </c>
      <c r="CE303" s="71" t="s">
        <v>0</v>
      </c>
      <c r="CF303" s="71" t="s">
        <v>0</v>
      </c>
      <c r="CG303" s="71" t="s">
        <v>0</v>
      </c>
      <c r="CH303" s="71" t="s">
        <v>0</v>
      </c>
      <c r="CI303" s="71" t="s">
        <v>0</v>
      </c>
      <c r="CJ303" s="71" t="s">
        <v>0</v>
      </c>
      <c r="CK303" s="71" t="s">
        <v>0</v>
      </c>
      <c r="CL303" s="71" t="s">
        <v>0</v>
      </c>
      <c r="CM303" s="71" t="s">
        <v>0</v>
      </c>
      <c r="CN303" s="71" t="s">
        <v>0</v>
      </c>
      <c r="CO303" s="71" t="s">
        <v>0</v>
      </c>
      <c r="CP303" s="71" t="s">
        <v>0</v>
      </c>
      <c r="CQ303" s="71" t="s">
        <v>0</v>
      </c>
      <c r="CR303" s="71" t="s">
        <v>0</v>
      </c>
      <c r="CS303" s="71" t="s">
        <v>0</v>
      </c>
      <c r="CT303" s="71" t="s">
        <v>0</v>
      </c>
      <c r="CU303" s="71" t="s">
        <v>0</v>
      </c>
      <c r="CV303" s="71" t="s">
        <v>0</v>
      </c>
      <c r="CW303" s="71" t="s">
        <v>0</v>
      </c>
      <c r="CX303" s="71" t="s">
        <v>0</v>
      </c>
      <c r="CY303" s="71" t="s">
        <v>0</v>
      </c>
      <c r="CZ303" s="71" t="s">
        <v>0</v>
      </c>
      <c r="DA303" s="71" t="s">
        <v>0</v>
      </c>
      <c r="DB303" s="71" t="s">
        <v>0</v>
      </c>
      <c r="DC303" s="71" t="s">
        <v>0</v>
      </c>
      <c r="DD303" s="71" t="s">
        <v>0</v>
      </c>
      <c r="DE303" s="71" t="s">
        <v>0</v>
      </c>
      <c r="DF303" s="71" t="s">
        <v>0</v>
      </c>
      <c r="DG303" s="71" t="s">
        <v>0</v>
      </c>
      <c r="DH303" s="71" t="s">
        <v>0</v>
      </c>
      <c r="DI303" s="71" t="s">
        <v>0</v>
      </c>
      <c r="DJ303" s="71" t="s">
        <v>0</v>
      </c>
      <c r="DK303" s="71" t="s">
        <v>0</v>
      </c>
      <c r="DL303" s="71" t="s">
        <v>0</v>
      </c>
      <c r="DM303" s="71" t="s">
        <v>0</v>
      </c>
      <c r="DN303" s="71" t="s">
        <v>0</v>
      </c>
      <c r="DO303" s="71" t="s">
        <v>0</v>
      </c>
      <c r="DP303" s="71" t="s">
        <v>0</v>
      </c>
      <c r="DQ303" s="71" t="s">
        <v>0</v>
      </c>
      <c r="DR303" s="71" t="s">
        <v>0</v>
      </c>
      <c r="DS303" s="71" t="s">
        <v>0</v>
      </c>
      <c r="DT303" s="143">
        <f>(2.71828^(-492.8857+59.0795*K303+7.224*L303))/(1+(2.71828^(-492.8857+59.0795*K303+7.224*L303)))</f>
        <v>1.9594789167482873E-39</v>
      </c>
      <c r="DU303" s="40">
        <f>COUNTIF($M303,"=13")+COUNTIF($N303,"=21")+COUNTIF($O303,"=14")+COUNTIF($P303,"=11")+COUNTIF($Q303,"=11")+COUNTIF($R303,"=14")+COUNTIF($S303,"=12")+COUNTIF($T303,"=12")+COUNTIF($U303,"=12")+COUNTIF($V303,"=13")+COUNTIF($W303,"=13")+COUNTIF($X303,"=16")</f>
        <v>8</v>
      </c>
      <c r="DV303" s="40">
        <f>COUNTIF($Y303,"=17")+COUNTIF($Z303,"=9")+COUNTIF($AA303,"=9")+COUNTIF($AB303,"=11")+COUNTIF($AC303,"=11")+COUNTIF($AD303,"=25")+COUNTIF($AE303,"=15")+COUNTIF($AF303,"=19")+COUNTIF($AG303,"=30")+COUNTIF($AH303,"=15")+COUNTIF($AI303,"=15")+COUNTIF($AJ303,"=16")+COUNTIF($AK303,"=17")</f>
        <v>8</v>
      </c>
      <c r="DW303" s="40">
        <f>COUNTIF($AL303,"=11")+COUNTIF($AM303,"=11")+COUNTIF($AN303,"=22")+COUNTIF($AO303,"=23")+COUNTIF($AP303,"=17")+COUNTIF($AQ303,"=14")+COUNTIF($AR303,"=19")+COUNTIF($AS303,"=17")+COUNTIF($AV303,"=12")+COUNTIF($AW303,"=12")</f>
        <v>8</v>
      </c>
      <c r="DX303" s="40">
        <f>COUNTIF($AX303,"=11")+COUNTIF($AY303,"=9")+COUNTIF($AZ303,"=15")+COUNTIF($BA303,"=16")+COUNTIF($BB303,"=8")+COUNTIF($BC303,"=10")+COUNTIF($BD303,"=10")+COUNTIF($BE303,"=8")+COUNTIF($BF303,"=10")+COUNTIF($BG303,"=10")</f>
        <v>10</v>
      </c>
      <c r="DY303" s="40">
        <f>COUNTIF($BH303,"=12")+COUNTIF($BI303,"=23")+COUNTIF($BJ303,"=23")+COUNTIF($BK303,"=15")+COUNTIF($BL303,"=10")+COUNTIF($BM303,"=12")+COUNTIF($BN303,"=12")+COUNTIF($BO303,"=16")+COUNTIF($BP303,"=8")+COUNTIF($BQ303,"=12")+COUNTIF($BR303,"=22")+COUNTIF($BS303,"=20")+COUNTIF($BT303,"=13")</f>
        <v>10</v>
      </c>
      <c r="DZ303" s="40">
        <f>COUNTIF($BU303,"=12")+COUNTIF($BV303,"=11")+COUNTIF($BW303,"=13")+COUNTIF($BX303,"=10")+COUNTIF($BY303,"=11")+COUNTIF($BZ303,"=12")+COUNTIF($CA303,"=12")</f>
        <v>6</v>
      </c>
      <c r="EA303" s="2" t="s">
        <v>640</v>
      </c>
      <c r="EB303" s="20" t="s">
        <v>641</v>
      </c>
    </row>
    <row r="304" spans="1:133" s="51" customFormat="1" x14ac:dyDescent="0.25">
      <c r="A304" s="20">
        <v>872472</v>
      </c>
      <c r="B304" s="20" t="s">
        <v>200</v>
      </c>
      <c r="C304" s="2" t="s">
        <v>166</v>
      </c>
      <c r="D304" s="112" t="s">
        <v>31</v>
      </c>
      <c r="E304" s="2" t="s">
        <v>111</v>
      </c>
      <c r="F304" s="20" t="s">
        <v>167</v>
      </c>
      <c r="G304" s="98">
        <v>43739</v>
      </c>
      <c r="H304" s="72" t="s">
        <v>0</v>
      </c>
      <c r="I304" s="20" t="s">
        <v>286</v>
      </c>
      <c r="J304" s="20" t="s">
        <v>284</v>
      </c>
      <c r="K304" s="123">
        <f>+COUNTIF($N304,"&lt;=21")+COUNTIF($AA304,"&lt;=9")+COUNTIF($AJ304,"&lt;=16")+COUNTIF($AN304,"&gt;=22")+COUNTIF($AP304,"&gt;=17")+COUNTIF($AQ304,"&lt;=14")+COUNTIF($AR304,"&gt;=19")+COUNTIF($BK304,"&lt;=15")+COUNTIF($BO304,"&gt;=16")+COUNTIF($BX304,"&lt;=10")</f>
        <v>5</v>
      </c>
      <c r="L304" s="124">
        <f>65-(+DU304+DV304+DW304+DX304+DY304+DZ304)</f>
        <v>15</v>
      </c>
      <c r="M304" s="54">
        <v>13</v>
      </c>
      <c r="N304" s="54">
        <v>25</v>
      </c>
      <c r="O304" s="54">
        <v>14</v>
      </c>
      <c r="P304" s="54">
        <v>11</v>
      </c>
      <c r="Q304" s="114">
        <v>11</v>
      </c>
      <c r="R304" s="114">
        <v>14</v>
      </c>
      <c r="S304" s="54">
        <v>12</v>
      </c>
      <c r="T304" s="54">
        <v>12</v>
      </c>
      <c r="U304" s="54">
        <v>12</v>
      </c>
      <c r="V304" s="54">
        <v>14</v>
      </c>
      <c r="W304" s="54">
        <v>14</v>
      </c>
      <c r="X304" s="54">
        <v>16</v>
      </c>
      <c r="Y304" s="54">
        <v>17</v>
      </c>
      <c r="Z304" s="114">
        <v>9</v>
      </c>
      <c r="AA304" s="114">
        <v>10</v>
      </c>
      <c r="AB304" s="54">
        <v>11</v>
      </c>
      <c r="AC304" s="54">
        <v>11</v>
      </c>
      <c r="AD304" s="54">
        <v>25</v>
      </c>
      <c r="AE304" s="54">
        <v>14</v>
      </c>
      <c r="AF304" s="54">
        <v>18</v>
      </c>
      <c r="AG304" s="54">
        <v>29</v>
      </c>
      <c r="AH304" s="114">
        <v>15</v>
      </c>
      <c r="AI304" s="114">
        <v>16</v>
      </c>
      <c r="AJ304" s="114">
        <v>16</v>
      </c>
      <c r="AK304" s="114">
        <v>17</v>
      </c>
      <c r="AL304" s="54">
        <v>11</v>
      </c>
      <c r="AM304" s="54">
        <v>11</v>
      </c>
      <c r="AN304" s="114">
        <v>19</v>
      </c>
      <c r="AO304" s="114">
        <v>23</v>
      </c>
      <c r="AP304" s="54">
        <v>17</v>
      </c>
      <c r="AQ304" s="54">
        <v>16</v>
      </c>
      <c r="AR304" s="54">
        <v>19</v>
      </c>
      <c r="AS304" s="54">
        <v>17</v>
      </c>
      <c r="AT304" s="114">
        <v>39</v>
      </c>
      <c r="AU304" s="114">
        <v>39</v>
      </c>
      <c r="AV304" s="54">
        <v>12</v>
      </c>
      <c r="AW304" s="54">
        <v>12</v>
      </c>
      <c r="AX304" s="54">
        <v>11</v>
      </c>
      <c r="AY304" s="54">
        <v>9</v>
      </c>
      <c r="AZ304" s="114">
        <v>15</v>
      </c>
      <c r="BA304" s="114">
        <v>16</v>
      </c>
      <c r="BB304" s="54">
        <v>8</v>
      </c>
      <c r="BC304" s="54">
        <v>10</v>
      </c>
      <c r="BD304" s="54">
        <v>10</v>
      </c>
      <c r="BE304" s="54">
        <v>8</v>
      </c>
      <c r="BF304" s="54">
        <v>10</v>
      </c>
      <c r="BG304" s="54">
        <v>10</v>
      </c>
      <c r="BH304" s="54">
        <v>12</v>
      </c>
      <c r="BI304" s="114">
        <v>21</v>
      </c>
      <c r="BJ304" s="114">
        <v>23</v>
      </c>
      <c r="BK304" s="54">
        <v>16</v>
      </c>
      <c r="BL304" s="54">
        <v>10</v>
      </c>
      <c r="BM304" s="54">
        <v>12</v>
      </c>
      <c r="BN304" s="54">
        <v>12</v>
      </c>
      <c r="BO304" s="54">
        <v>16</v>
      </c>
      <c r="BP304" s="54">
        <v>8</v>
      </c>
      <c r="BQ304" s="54">
        <v>12</v>
      </c>
      <c r="BR304" s="54">
        <v>25</v>
      </c>
      <c r="BS304" s="54">
        <v>21</v>
      </c>
      <c r="BT304" s="54">
        <v>13</v>
      </c>
      <c r="BU304" s="54">
        <v>12</v>
      </c>
      <c r="BV304" s="54">
        <v>11</v>
      </c>
      <c r="BW304" s="54">
        <v>13</v>
      </c>
      <c r="BX304" s="54">
        <v>10</v>
      </c>
      <c r="BY304" s="54">
        <v>11</v>
      </c>
      <c r="BZ304" s="54">
        <v>13</v>
      </c>
      <c r="CA304" s="54">
        <v>12</v>
      </c>
      <c r="CB304" s="71" t="s">
        <v>0</v>
      </c>
      <c r="CC304" s="71" t="s">
        <v>0</v>
      </c>
      <c r="CD304" s="71" t="s">
        <v>0</v>
      </c>
      <c r="CE304" s="71" t="s">
        <v>0</v>
      </c>
      <c r="CF304" s="71" t="s">
        <v>0</v>
      </c>
      <c r="CG304" s="71" t="s">
        <v>0</v>
      </c>
      <c r="CH304" s="71" t="s">
        <v>0</v>
      </c>
      <c r="CI304" s="71" t="s">
        <v>0</v>
      </c>
      <c r="CJ304" s="71" t="s">
        <v>0</v>
      </c>
      <c r="CK304" s="71" t="s">
        <v>0</v>
      </c>
      <c r="CL304" s="71" t="s">
        <v>0</v>
      </c>
      <c r="CM304" s="71" t="s">
        <v>0</v>
      </c>
      <c r="CN304" s="71" t="s">
        <v>0</v>
      </c>
      <c r="CO304" s="71" t="s">
        <v>0</v>
      </c>
      <c r="CP304" s="71" t="s">
        <v>0</v>
      </c>
      <c r="CQ304" s="71" t="s">
        <v>0</v>
      </c>
      <c r="CR304" s="71" t="s">
        <v>0</v>
      </c>
      <c r="CS304" s="71" t="s">
        <v>0</v>
      </c>
      <c r="CT304" s="71" t="s">
        <v>0</v>
      </c>
      <c r="CU304" s="71" t="s">
        <v>0</v>
      </c>
      <c r="CV304" s="71" t="s">
        <v>0</v>
      </c>
      <c r="CW304" s="71" t="s">
        <v>0</v>
      </c>
      <c r="CX304" s="71" t="s">
        <v>0</v>
      </c>
      <c r="CY304" s="71" t="s">
        <v>0</v>
      </c>
      <c r="CZ304" s="71" t="s">
        <v>0</v>
      </c>
      <c r="DA304" s="71" t="s">
        <v>0</v>
      </c>
      <c r="DB304" s="71" t="s">
        <v>0</v>
      </c>
      <c r="DC304" s="71" t="s">
        <v>0</v>
      </c>
      <c r="DD304" s="71" t="s">
        <v>0</v>
      </c>
      <c r="DE304" s="71" t="s">
        <v>0</v>
      </c>
      <c r="DF304" s="71" t="s">
        <v>0</v>
      </c>
      <c r="DG304" s="71" t="s">
        <v>0</v>
      </c>
      <c r="DH304" s="71" t="s">
        <v>0</v>
      </c>
      <c r="DI304" s="71" t="s">
        <v>0</v>
      </c>
      <c r="DJ304" s="71" t="s">
        <v>0</v>
      </c>
      <c r="DK304" s="71" t="s">
        <v>0</v>
      </c>
      <c r="DL304" s="71" t="s">
        <v>0</v>
      </c>
      <c r="DM304" s="71" t="s">
        <v>0</v>
      </c>
      <c r="DN304" s="71" t="s">
        <v>0</v>
      </c>
      <c r="DO304" s="71" t="s">
        <v>0</v>
      </c>
      <c r="DP304" s="71" t="s">
        <v>0</v>
      </c>
      <c r="DQ304" s="71" t="s">
        <v>0</v>
      </c>
      <c r="DR304" s="71" t="s">
        <v>0</v>
      </c>
      <c r="DS304" s="71" t="s">
        <v>0</v>
      </c>
      <c r="DT304" s="143">
        <f>(2.71828^(-492.8857+59.0795*K304+7.224*L304))/(1+(2.71828^(-492.8857+59.0795*K304+7.224*L304)))</f>
        <v>1.9594789167482873E-39</v>
      </c>
      <c r="DU304" s="40">
        <f>COUNTIF($M304,"=13")+COUNTIF($N304,"=21")+COUNTIF($O304,"=14")+COUNTIF($P304,"=11")+COUNTIF($Q304,"=11")+COUNTIF($R304,"=14")+COUNTIF($S304,"=12")+COUNTIF($T304,"=12")+COUNTIF($U304,"=12")+COUNTIF($V304,"=13")+COUNTIF($W304,"=13")+COUNTIF($X304,"=16")</f>
        <v>9</v>
      </c>
      <c r="DV304" s="40">
        <f>COUNTIF($Y304,"=17")+COUNTIF($Z304,"=9")+COUNTIF($AA304,"=9")+COUNTIF($AB304,"=11")+COUNTIF($AC304,"=11")+COUNTIF($AD304,"=25")+COUNTIF($AE304,"=15")+COUNTIF($AF304,"=19")+COUNTIF($AG304,"=30")+COUNTIF($AH304,"=15")+COUNTIF($AI304,"=15")+COUNTIF($AJ304,"=16")+COUNTIF($AK304,"=17")</f>
        <v>8</v>
      </c>
      <c r="DW304" s="40">
        <f>COUNTIF($AL304,"=11")+COUNTIF($AM304,"=11")+COUNTIF($AN304,"=22")+COUNTIF($AO304,"=23")+COUNTIF($AP304,"=17")+COUNTIF($AQ304,"=14")+COUNTIF($AR304,"=19")+COUNTIF($AS304,"=17")+COUNTIF($AV304,"=12")+COUNTIF($AW304,"=12")</f>
        <v>8</v>
      </c>
      <c r="DX304" s="40">
        <f>COUNTIF($AX304,"=11")+COUNTIF($AY304,"=9")+COUNTIF($AZ304,"=15")+COUNTIF($BA304,"=16")+COUNTIF($BB304,"=8")+COUNTIF($BC304,"=10")+COUNTIF($BD304,"=10")+COUNTIF($BE304,"=8")+COUNTIF($BF304,"=10")+COUNTIF($BG304,"=10")</f>
        <v>10</v>
      </c>
      <c r="DY304" s="40">
        <f>COUNTIF($BH304,"=12")+COUNTIF($BI304,"=23")+COUNTIF($BJ304,"=23")+COUNTIF($BK304,"=15")+COUNTIF($BL304,"=10")+COUNTIF($BM304,"=12")+COUNTIF($BN304,"=12")+COUNTIF($BO304,"=16")+COUNTIF($BP304,"=8")+COUNTIF($BQ304,"=12")+COUNTIF($BR304,"=22")+COUNTIF($BS304,"=20")+COUNTIF($BT304,"=13")</f>
        <v>9</v>
      </c>
      <c r="DZ304" s="40">
        <f>COUNTIF($BU304,"=12")+COUNTIF($BV304,"=11")+COUNTIF($BW304,"=13")+COUNTIF($BX304,"=10")+COUNTIF($BY304,"=11")+COUNTIF($BZ304,"=12")+COUNTIF($CA304,"=12")</f>
        <v>6</v>
      </c>
      <c r="EA304" s="2" t="s">
        <v>0</v>
      </c>
      <c r="EB304" s="20" t="s">
        <v>200</v>
      </c>
    </row>
    <row r="305" spans="1:133" s="51" customFormat="1" x14ac:dyDescent="0.25">
      <c r="A305" s="133" t="s">
        <v>642</v>
      </c>
      <c r="B305" s="2" t="s">
        <v>643</v>
      </c>
      <c r="C305" s="20" t="s">
        <v>166</v>
      </c>
      <c r="D305" s="112" t="s">
        <v>31</v>
      </c>
      <c r="E305" s="20" t="s">
        <v>12</v>
      </c>
      <c r="F305" s="20" t="s">
        <v>43</v>
      </c>
      <c r="G305" s="98">
        <v>43739</v>
      </c>
      <c r="H305" s="72" t="s">
        <v>0</v>
      </c>
      <c r="I305" s="2" t="s">
        <v>285</v>
      </c>
      <c r="J305" s="20" t="s">
        <v>284</v>
      </c>
      <c r="K305" s="123">
        <f>+COUNTIF($N305,"&lt;=21")+COUNTIF($AA305,"&lt;=9")+COUNTIF($AJ305,"&lt;=16")+COUNTIF($AN305,"&gt;=22")+COUNTIF($AP305,"&gt;=17")+COUNTIF($AQ305,"&lt;=14")+COUNTIF($AR305,"&gt;=19")+COUNTIF($BK305,"&lt;=15")+COUNTIF($BO305,"&gt;=16")+COUNTIF($BX305,"&lt;=10")</f>
        <v>5</v>
      </c>
      <c r="L305" s="124">
        <f>65-(+DU305+DV305+DW305+DX305+DY305+DZ305)</f>
        <v>15</v>
      </c>
      <c r="M305" s="113">
        <v>14</v>
      </c>
      <c r="N305" s="113">
        <v>25</v>
      </c>
      <c r="O305" s="113">
        <v>14</v>
      </c>
      <c r="P305" s="113">
        <v>10</v>
      </c>
      <c r="Q305" s="114">
        <v>11</v>
      </c>
      <c r="R305" s="114">
        <v>13</v>
      </c>
      <c r="S305" s="113">
        <v>12</v>
      </c>
      <c r="T305" s="113">
        <v>12</v>
      </c>
      <c r="U305" s="113">
        <v>12</v>
      </c>
      <c r="V305" s="113">
        <v>14</v>
      </c>
      <c r="W305" s="113">
        <v>14</v>
      </c>
      <c r="X305" s="113">
        <v>16</v>
      </c>
      <c r="Y305" s="113">
        <v>17</v>
      </c>
      <c r="Z305" s="114">
        <v>9</v>
      </c>
      <c r="AA305" s="114">
        <v>10</v>
      </c>
      <c r="AB305" s="113">
        <v>11</v>
      </c>
      <c r="AC305" s="113">
        <v>11</v>
      </c>
      <c r="AD305" s="113">
        <v>25</v>
      </c>
      <c r="AE305" s="113">
        <v>15</v>
      </c>
      <c r="AF305" s="113">
        <v>18</v>
      </c>
      <c r="AG305" s="113">
        <v>30</v>
      </c>
      <c r="AH305" s="114">
        <v>15</v>
      </c>
      <c r="AI305" s="114">
        <v>16</v>
      </c>
      <c r="AJ305" s="114">
        <v>16</v>
      </c>
      <c r="AK305" s="114">
        <v>16</v>
      </c>
      <c r="AL305" s="113">
        <v>11</v>
      </c>
      <c r="AM305" s="113">
        <v>11</v>
      </c>
      <c r="AN305" s="114">
        <v>19</v>
      </c>
      <c r="AO305" s="114">
        <v>23</v>
      </c>
      <c r="AP305" s="113">
        <v>17</v>
      </c>
      <c r="AQ305" s="113">
        <v>16</v>
      </c>
      <c r="AR305" s="113">
        <v>19</v>
      </c>
      <c r="AS305" s="113">
        <v>17</v>
      </c>
      <c r="AT305" s="114">
        <v>37</v>
      </c>
      <c r="AU305" s="114">
        <v>39</v>
      </c>
      <c r="AV305" s="113">
        <v>12</v>
      </c>
      <c r="AW305" s="113">
        <v>12</v>
      </c>
      <c r="AX305" s="113">
        <v>11</v>
      </c>
      <c r="AY305" s="113">
        <v>9</v>
      </c>
      <c r="AZ305" s="114">
        <v>15</v>
      </c>
      <c r="BA305" s="114">
        <v>16</v>
      </c>
      <c r="BB305" s="113">
        <v>8</v>
      </c>
      <c r="BC305" s="113">
        <v>10</v>
      </c>
      <c r="BD305" s="113">
        <v>10</v>
      </c>
      <c r="BE305" s="113">
        <v>8</v>
      </c>
      <c r="BF305" s="113">
        <v>10</v>
      </c>
      <c r="BG305" s="113">
        <v>10</v>
      </c>
      <c r="BH305" s="113">
        <v>12</v>
      </c>
      <c r="BI305" s="114">
        <v>21</v>
      </c>
      <c r="BJ305" s="114">
        <v>23</v>
      </c>
      <c r="BK305" s="113">
        <v>15</v>
      </c>
      <c r="BL305" s="113">
        <v>10</v>
      </c>
      <c r="BM305" s="113">
        <v>12</v>
      </c>
      <c r="BN305" s="113">
        <v>12</v>
      </c>
      <c r="BO305" s="113">
        <v>16</v>
      </c>
      <c r="BP305" s="113">
        <v>8</v>
      </c>
      <c r="BQ305" s="113">
        <v>12</v>
      </c>
      <c r="BR305" s="113">
        <v>25</v>
      </c>
      <c r="BS305" s="113">
        <v>20</v>
      </c>
      <c r="BT305" s="113">
        <v>13</v>
      </c>
      <c r="BU305" s="113">
        <v>12</v>
      </c>
      <c r="BV305" s="113">
        <v>11</v>
      </c>
      <c r="BW305" s="113">
        <v>13</v>
      </c>
      <c r="BX305" s="113">
        <v>11</v>
      </c>
      <c r="BY305" s="113">
        <v>11</v>
      </c>
      <c r="BZ305" s="113">
        <v>12</v>
      </c>
      <c r="CA305" s="113">
        <v>12</v>
      </c>
      <c r="CB305" s="71">
        <v>35</v>
      </c>
      <c r="CC305" s="71">
        <v>15</v>
      </c>
      <c r="CD305" s="71">
        <v>9</v>
      </c>
      <c r="CE305" s="71">
        <v>16</v>
      </c>
      <c r="CF305" s="71">
        <v>12</v>
      </c>
      <c r="CG305" s="71">
        <v>24</v>
      </c>
      <c r="CH305" s="71">
        <v>26</v>
      </c>
      <c r="CI305" s="71">
        <v>19</v>
      </c>
      <c r="CJ305" s="71">
        <v>12</v>
      </c>
      <c r="CK305" s="71">
        <v>11</v>
      </c>
      <c r="CL305" s="71">
        <v>12</v>
      </c>
      <c r="CM305" s="71">
        <v>12</v>
      </c>
      <c r="CN305" s="71">
        <v>11</v>
      </c>
      <c r="CO305" s="71">
        <v>8</v>
      </c>
      <c r="CP305" s="71">
        <v>13</v>
      </c>
      <c r="CQ305" s="71">
        <v>12</v>
      </c>
      <c r="CR305" s="71">
        <v>10</v>
      </c>
      <c r="CS305" s="71">
        <v>11</v>
      </c>
      <c r="CT305" s="71">
        <v>11</v>
      </c>
      <c r="CU305" s="71">
        <v>30</v>
      </c>
      <c r="CV305" s="71">
        <v>12</v>
      </c>
      <c r="CW305" s="71">
        <v>13</v>
      </c>
      <c r="CX305" s="71">
        <v>24</v>
      </c>
      <c r="CY305" s="71">
        <v>13</v>
      </c>
      <c r="CZ305" s="71">
        <v>10</v>
      </c>
      <c r="DA305" s="71">
        <v>10</v>
      </c>
      <c r="DB305" s="71">
        <v>22</v>
      </c>
      <c r="DC305" s="71">
        <v>15</v>
      </c>
      <c r="DD305" s="71">
        <v>19</v>
      </c>
      <c r="DE305" s="71">
        <v>13</v>
      </c>
      <c r="DF305" s="71">
        <v>24</v>
      </c>
      <c r="DG305" s="71">
        <v>17</v>
      </c>
      <c r="DH305" s="71">
        <v>13</v>
      </c>
      <c r="DI305" s="71">
        <v>15</v>
      </c>
      <c r="DJ305" s="71">
        <v>24</v>
      </c>
      <c r="DK305" s="71">
        <v>12</v>
      </c>
      <c r="DL305" s="71">
        <v>23</v>
      </c>
      <c r="DM305" s="71">
        <v>18</v>
      </c>
      <c r="DN305" s="71">
        <v>10</v>
      </c>
      <c r="DO305" s="71">
        <v>14</v>
      </c>
      <c r="DP305" s="71">
        <v>17</v>
      </c>
      <c r="DQ305" s="71">
        <v>9</v>
      </c>
      <c r="DR305" s="71">
        <v>12</v>
      </c>
      <c r="DS305" s="71">
        <v>11</v>
      </c>
      <c r="DT305" s="143">
        <f>(2.71828^(-492.8857+59.0795*K305+7.224*L305))/(1+(2.71828^(-492.8857+59.0795*K305+7.224*L305)))</f>
        <v>1.9594789167482873E-39</v>
      </c>
      <c r="DU305" s="40">
        <f>COUNTIF($M305,"=13")+COUNTIF($N305,"=21")+COUNTIF($O305,"=14")+COUNTIF($P305,"=11")+COUNTIF($Q305,"=11")+COUNTIF($R305,"=14")+COUNTIF($S305,"=12")+COUNTIF($T305,"=12")+COUNTIF($U305,"=12")+COUNTIF($V305,"=13")+COUNTIF($W305,"=13")+COUNTIF($X305,"=16")</f>
        <v>6</v>
      </c>
      <c r="DV305" s="40">
        <f>COUNTIF($Y305,"=17")+COUNTIF($Z305,"=9")+COUNTIF($AA305,"=9")+COUNTIF($AB305,"=11")+COUNTIF($AC305,"=11")+COUNTIF($AD305,"=25")+COUNTIF($AE305,"=15")+COUNTIF($AF305,"=19")+COUNTIF($AG305,"=30")+COUNTIF($AH305,"=15")+COUNTIF($AI305,"=15")+COUNTIF($AJ305,"=16")+COUNTIF($AK305,"=17")</f>
        <v>9</v>
      </c>
      <c r="DW305" s="40">
        <f>COUNTIF($AL305,"=11")+COUNTIF($AM305,"=11")+COUNTIF($AN305,"=22")+COUNTIF($AO305,"=23")+COUNTIF($AP305,"=17")+COUNTIF($AQ305,"=14")+COUNTIF($AR305,"=19")+COUNTIF($AS305,"=17")+COUNTIF($AV305,"=12")+COUNTIF($AW305,"=12")</f>
        <v>8</v>
      </c>
      <c r="DX305" s="40">
        <f>COUNTIF($AX305,"=11")+COUNTIF($AY305,"=9")+COUNTIF($AZ305,"=15")+COUNTIF($BA305,"=16")+COUNTIF($BB305,"=8")+COUNTIF($BC305,"=10")+COUNTIF($BD305,"=10")+COUNTIF($BE305,"=8")+COUNTIF($BF305,"=10")+COUNTIF($BG305,"=10")</f>
        <v>10</v>
      </c>
      <c r="DY305" s="40">
        <f>COUNTIF($BH305,"=12")+COUNTIF($BI305,"=23")+COUNTIF($BJ305,"=23")+COUNTIF($BK305,"=15")+COUNTIF($BL305,"=10")+COUNTIF($BM305,"=12")+COUNTIF($BN305,"=12")+COUNTIF($BO305,"=16")+COUNTIF($BP305,"=8")+COUNTIF($BQ305,"=12")+COUNTIF($BR305,"=22")+COUNTIF($BS305,"=20")+COUNTIF($BT305,"=13")</f>
        <v>11</v>
      </c>
      <c r="DZ305" s="40">
        <f>COUNTIF($BU305,"=12")+COUNTIF($BV305,"=11")+COUNTIF($BW305,"=13")+COUNTIF($BX305,"=10")+COUNTIF($BY305,"=11")+COUNTIF($BZ305,"=12")+COUNTIF($CA305,"=12")</f>
        <v>6</v>
      </c>
      <c r="EA305" s="2" t="s">
        <v>643</v>
      </c>
      <c r="EB305" s="20" t="s">
        <v>644</v>
      </c>
    </row>
    <row r="306" spans="1:133" s="51" customFormat="1" x14ac:dyDescent="0.25">
      <c r="A306" s="20" t="s">
        <v>263</v>
      </c>
      <c r="B306" s="52" t="s">
        <v>247</v>
      </c>
      <c r="C306" s="2" t="s">
        <v>166</v>
      </c>
      <c r="D306" s="112" t="s">
        <v>31</v>
      </c>
      <c r="E306" s="2" t="s">
        <v>4</v>
      </c>
      <c r="F306" s="2" t="s">
        <v>651</v>
      </c>
      <c r="G306" s="98">
        <v>43739</v>
      </c>
      <c r="H306" s="72" t="s">
        <v>0</v>
      </c>
      <c r="I306" s="20" t="s">
        <v>286</v>
      </c>
      <c r="J306" s="2" t="s">
        <v>284</v>
      </c>
      <c r="K306" s="123">
        <f>+COUNTIF($N306,"&lt;=21")+COUNTIF($AA306,"&lt;=9")+COUNTIF($AJ306,"&lt;=16")+COUNTIF($AN306,"&gt;=22")+COUNTIF($AP306,"&gt;=17")+COUNTIF($AQ306,"&lt;=14")+COUNTIF($AR306,"&gt;=19")+COUNTIF($BK306,"&lt;=15")+COUNTIF($BO306,"&gt;=16")+COUNTIF($BX306,"&lt;=10")</f>
        <v>5</v>
      </c>
      <c r="L306" s="124">
        <f>65-(+DU306+DV306+DW306+DX306+DY306+DZ306)</f>
        <v>15</v>
      </c>
      <c r="M306" s="54">
        <v>13</v>
      </c>
      <c r="N306" s="54">
        <v>24</v>
      </c>
      <c r="O306" s="54">
        <v>14</v>
      </c>
      <c r="P306" s="54">
        <v>10</v>
      </c>
      <c r="Q306" s="114">
        <v>11</v>
      </c>
      <c r="R306" s="114">
        <v>14</v>
      </c>
      <c r="S306" s="54">
        <v>12</v>
      </c>
      <c r="T306" s="54">
        <v>12</v>
      </c>
      <c r="U306" s="54">
        <v>12</v>
      </c>
      <c r="V306" s="54">
        <v>13</v>
      </c>
      <c r="W306" s="54">
        <v>13</v>
      </c>
      <c r="X306" s="54">
        <v>16</v>
      </c>
      <c r="Y306" s="54">
        <v>16</v>
      </c>
      <c r="Z306" s="114">
        <v>9</v>
      </c>
      <c r="AA306" s="114">
        <v>10</v>
      </c>
      <c r="AB306" s="54">
        <v>11</v>
      </c>
      <c r="AC306" s="54">
        <v>11</v>
      </c>
      <c r="AD306" s="54">
        <v>25</v>
      </c>
      <c r="AE306" s="54">
        <v>14</v>
      </c>
      <c r="AF306" s="54">
        <v>19</v>
      </c>
      <c r="AG306" s="54">
        <v>31</v>
      </c>
      <c r="AH306" s="114">
        <v>15</v>
      </c>
      <c r="AI306" s="114">
        <v>15</v>
      </c>
      <c r="AJ306" s="114">
        <v>16</v>
      </c>
      <c r="AK306" s="114">
        <v>17</v>
      </c>
      <c r="AL306" s="54">
        <v>10</v>
      </c>
      <c r="AM306" s="54">
        <v>8</v>
      </c>
      <c r="AN306" s="114">
        <v>19</v>
      </c>
      <c r="AO306" s="114">
        <v>23</v>
      </c>
      <c r="AP306" s="54">
        <v>17</v>
      </c>
      <c r="AQ306" s="54">
        <v>14</v>
      </c>
      <c r="AR306" s="54">
        <v>19</v>
      </c>
      <c r="AS306" s="54">
        <v>16</v>
      </c>
      <c r="AT306" s="114">
        <v>38</v>
      </c>
      <c r="AU306" s="114">
        <v>38</v>
      </c>
      <c r="AV306" s="54">
        <v>12</v>
      </c>
      <c r="AW306" s="54">
        <v>13</v>
      </c>
      <c r="AX306" s="54">
        <v>11</v>
      </c>
      <c r="AY306" s="54">
        <v>9</v>
      </c>
      <c r="AZ306" s="114">
        <v>15</v>
      </c>
      <c r="BA306" s="114">
        <v>16</v>
      </c>
      <c r="BB306" s="54">
        <v>8</v>
      </c>
      <c r="BC306" s="54">
        <v>10</v>
      </c>
      <c r="BD306" s="54">
        <v>10</v>
      </c>
      <c r="BE306" s="54">
        <v>8</v>
      </c>
      <c r="BF306" s="54">
        <v>10</v>
      </c>
      <c r="BG306" s="54">
        <v>11</v>
      </c>
      <c r="BH306" s="54">
        <v>12</v>
      </c>
      <c r="BI306" s="114">
        <v>23</v>
      </c>
      <c r="BJ306" s="114">
        <v>23</v>
      </c>
      <c r="BK306" s="54">
        <v>16</v>
      </c>
      <c r="BL306" s="54">
        <v>10</v>
      </c>
      <c r="BM306" s="54">
        <v>12</v>
      </c>
      <c r="BN306" s="54">
        <v>12</v>
      </c>
      <c r="BO306" s="54">
        <v>19</v>
      </c>
      <c r="BP306" s="54">
        <v>8</v>
      </c>
      <c r="BQ306" s="54">
        <v>12</v>
      </c>
      <c r="BR306" s="54">
        <v>22</v>
      </c>
      <c r="BS306" s="54">
        <v>20</v>
      </c>
      <c r="BT306" s="54">
        <v>13</v>
      </c>
      <c r="BU306" s="54">
        <v>12</v>
      </c>
      <c r="BV306" s="54">
        <v>11</v>
      </c>
      <c r="BW306" s="54">
        <v>13</v>
      </c>
      <c r="BX306" s="54">
        <v>11</v>
      </c>
      <c r="BY306" s="54">
        <v>11</v>
      </c>
      <c r="BZ306" s="54">
        <v>12</v>
      </c>
      <c r="CA306" s="54">
        <v>12</v>
      </c>
      <c r="CB306" s="71" t="s">
        <v>0</v>
      </c>
      <c r="CC306" s="71" t="s">
        <v>0</v>
      </c>
      <c r="CD306" s="71" t="s">
        <v>0</v>
      </c>
      <c r="CE306" s="71" t="s">
        <v>0</v>
      </c>
      <c r="CF306" s="71" t="s">
        <v>0</v>
      </c>
      <c r="CG306" s="71" t="s">
        <v>0</v>
      </c>
      <c r="CH306" s="71" t="s">
        <v>0</v>
      </c>
      <c r="CI306" s="71" t="s">
        <v>0</v>
      </c>
      <c r="CJ306" s="71" t="s">
        <v>0</v>
      </c>
      <c r="CK306" s="71" t="s">
        <v>0</v>
      </c>
      <c r="CL306" s="71" t="s">
        <v>0</v>
      </c>
      <c r="CM306" s="71" t="s">
        <v>0</v>
      </c>
      <c r="CN306" s="71" t="s">
        <v>0</v>
      </c>
      <c r="CO306" s="71" t="s">
        <v>0</v>
      </c>
      <c r="CP306" s="71" t="s">
        <v>0</v>
      </c>
      <c r="CQ306" s="71" t="s">
        <v>0</v>
      </c>
      <c r="CR306" s="71" t="s">
        <v>0</v>
      </c>
      <c r="CS306" s="71" t="s">
        <v>0</v>
      </c>
      <c r="CT306" s="71" t="s">
        <v>0</v>
      </c>
      <c r="CU306" s="71" t="s">
        <v>0</v>
      </c>
      <c r="CV306" s="71" t="s">
        <v>0</v>
      </c>
      <c r="CW306" s="71" t="s">
        <v>0</v>
      </c>
      <c r="CX306" s="71" t="s">
        <v>0</v>
      </c>
      <c r="CY306" s="71" t="s">
        <v>0</v>
      </c>
      <c r="CZ306" s="71" t="s">
        <v>0</v>
      </c>
      <c r="DA306" s="71" t="s">
        <v>0</v>
      </c>
      <c r="DB306" s="71" t="s">
        <v>0</v>
      </c>
      <c r="DC306" s="71" t="s">
        <v>0</v>
      </c>
      <c r="DD306" s="71" t="s">
        <v>0</v>
      </c>
      <c r="DE306" s="71" t="s">
        <v>0</v>
      </c>
      <c r="DF306" s="71" t="s">
        <v>0</v>
      </c>
      <c r="DG306" s="71" t="s">
        <v>0</v>
      </c>
      <c r="DH306" s="71" t="s">
        <v>0</v>
      </c>
      <c r="DI306" s="71" t="s">
        <v>0</v>
      </c>
      <c r="DJ306" s="71" t="s">
        <v>0</v>
      </c>
      <c r="DK306" s="71" t="s">
        <v>0</v>
      </c>
      <c r="DL306" s="71" t="s">
        <v>0</v>
      </c>
      <c r="DM306" s="71" t="s">
        <v>0</v>
      </c>
      <c r="DN306" s="71" t="s">
        <v>0</v>
      </c>
      <c r="DO306" s="71" t="s">
        <v>0</v>
      </c>
      <c r="DP306" s="71" t="s">
        <v>0</v>
      </c>
      <c r="DQ306" s="71" t="s">
        <v>0</v>
      </c>
      <c r="DR306" s="71" t="s">
        <v>0</v>
      </c>
      <c r="DS306" s="71" t="s">
        <v>0</v>
      </c>
      <c r="DT306" s="143">
        <f>(2.71828^(-492.8857+59.0795*K306+7.224*L306))/(1+(2.71828^(-492.8857+59.0795*K306+7.224*L306)))</f>
        <v>1.9594789167482873E-39</v>
      </c>
      <c r="DU306" s="40">
        <f>COUNTIF($M306,"=13")+COUNTIF($N306,"=21")+COUNTIF($O306,"=14")+COUNTIF($P306,"=11")+COUNTIF($Q306,"=11")+COUNTIF($R306,"=14")+COUNTIF($S306,"=12")+COUNTIF($T306,"=12")+COUNTIF($U306,"=12")+COUNTIF($V306,"=13")+COUNTIF($W306,"=13")+COUNTIF($X306,"=16")</f>
        <v>10</v>
      </c>
      <c r="DV306" s="40">
        <f>COUNTIF($Y306,"=17")+COUNTIF($Z306,"=9")+COUNTIF($AA306,"=9")+COUNTIF($AB306,"=11")+COUNTIF($AC306,"=11")+COUNTIF($AD306,"=25")+COUNTIF($AE306,"=15")+COUNTIF($AF306,"=19")+COUNTIF($AG306,"=30")+COUNTIF($AH306,"=15")+COUNTIF($AI306,"=15")+COUNTIF($AJ306,"=16")+COUNTIF($AK306,"=17")</f>
        <v>9</v>
      </c>
      <c r="DW306" s="40">
        <f>COUNTIF($AL306,"=11")+COUNTIF($AM306,"=11")+COUNTIF($AN306,"=22")+COUNTIF($AO306,"=23")+COUNTIF($AP306,"=17")+COUNTIF($AQ306,"=14")+COUNTIF($AR306,"=19")+COUNTIF($AS306,"=17")+COUNTIF($AV306,"=12")+COUNTIF($AW306,"=12")</f>
        <v>5</v>
      </c>
      <c r="DX306" s="40">
        <f>COUNTIF($AX306,"=11")+COUNTIF($AY306,"=9")+COUNTIF($AZ306,"=15")+COUNTIF($BA306,"=16")+COUNTIF($BB306,"=8")+COUNTIF($BC306,"=10")+COUNTIF($BD306,"=10")+COUNTIF($BE306,"=8")+COUNTIF($BF306,"=10")+COUNTIF($BG306,"=10")</f>
        <v>9</v>
      </c>
      <c r="DY306" s="40">
        <f>COUNTIF($BH306,"=12")+COUNTIF($BI306,"=23")+COUNTIF($BJ306,"=23")+COUNTIF($BK306,"=15")+COUNTIF($BL306,"=10")+COUNTIF($BM306,"=12")+COUNTIF($BN306,"=12")+COUNTIF($BO306,"=16")+COUNTIF($BP306,"=8")+COUNTIF($BQ306,"=12")+COUNTIF($BR306,"=22")+COUNTIF($BS306,"=20")+COUNTIF($BT306,"=13")</f>
        <v>11</v>
      </c>
      <c r="DZ306" s="40">
        <f>COUNTIF($BU306,"=12")+COUNTIF($BV306,"=11")+COUNTIF($BW306,"=13")+COUNTIF($BX306,"=10")+COUNTIF($BY306,"=11")+COUNTIF($BZ306,"=12")+COUNTIF($CA306,"=12")</f>
        <v>6</v>
      </c>
      <c r="EA306" s="2" t="s">
        <v>0</v>
      </c>
      <c r="EB306" s="2" t="s">
        <v>652</v>
      </c>
    </row>
    <row r="307" spans="1:133" s="51" customFormat="1" x14ac:dyDescent="0.25">
      <c r="A307" s="137" t="s">
        <v>656</v>
      </c>
      <c r="B307" s="72" t="s">
        <v>760</v>
      </c>
      <c r="C307" s="72" t="s">
        <v>166</v>
      </c>
      <c r="D307" s="112" t="s">
        <v>31</v>
      </c>
      <c r="E307" s="2" t="s">
        <v>111</v>
      </c>
      <c r="F307" s="72" t="s">
        <v>657</v>
      </c>
      <c r="G307" s="98">
        <v>43739</v>
      </c>
      <c r="H307" s="72" t="s">
        <v>0</v>
      </c>
      <c r="I307" s="20" t="s">
        <v>286</v>
      </c>
      <c r="J307" s="20" t="s">
        <v>284</v>
      </c>
      <c r="K307" s="123">
        <f>+COUNTIF($N307,"&lt;=21")+COUNTIF($AA307,"&lt;=9")+COUNTIF($AJ307,"&lt;=16")+COUNTIF($AN307,"&gt;=22")+COUNTIF($AP307,"&gt;=17")+COUNTIF($AQ307,"&lt;=14")+COUNTIF($AR307,"&gt;=19")+COUNTIF($BK307,"&lt;=15")+COUNTIF($BO307,"&gt;=16")+COUNTIF($BX307,"&lt;=10")</f>
        <v>5</v>
      </c>
      <c r="L307" s="124">
        <f>65-(+DU307+DV307+DW307+DX307+DY307+DZ307)</f>
        <v>15</v>
      </c>
      <c r="M307" s="113">
        <v>13</v>
      </c>
      <c r="N307" s="113">
        <v>26</v>
      </c>
      <c r="O307" s="113">
        <v>14</v>
      </c>
      <c r="P307" s="113">
        <v>11</v>
      </c>
      <c r="Q307" s="114">
        <v>11</v>
      </c>
      <c r="R307" s="114">
        <v>13</v>
      </c>
      <c r="S307" s="113">
        <v>12</v>
      </c>
      <c r="T307" s="113">
        <v>12</v>
      </c>
      <c r="U307" s="113">
        <v>12</v>
      </c>
      <c r="V307" s="113">
        <v>13</v>
      </c>
      <c r="W307" s="113">
        <v>14</v>
      </c>
      <c r="X307" s="113">
        <v>16</v>
      </c>
      <c r="Y307" s="113">
        <v>17</v>
      </c>
      <c r="Z307" s="114">
        <v>9</v>
      </c>
      <c r="AA307" s="114">
        <v>10</v>
      </c>
      <c r="AB307" s="113">
        <v>11</v>
      </c>
      <c r="AC307" s="113">
        <v>11</v>
      </c>
      <c r="AD307" s="113">
        <v>25</v>
      </c>
      <c r="AE307" s="113">
        <v>16</v>
      </c>
      <c r="AF307" s="113">
        <v>18</v>
      </c>
      <c r="AG307" s="113">
        <v>30</v>
      </c>
      <c r="AH307" s="114">
        <v>15</v>
      </c>
      <c r="AI307" s="114">
        <v>16</v>
      </c>
      <c r="AJ307" s="114">
        <v>16</v>
      </c>
      <c r="AK307" s="114">
        <v>17</v>
      </c>
      <c r="AL307" s="113">
        <v>12</v>
      </c>
      <c r="AM307" s="113">
        <v>11</v>
      </c>
      <c r="AN307" s="114">
        <v>23</v>
      </c>
      <c r="AO307" s="114">
        <v>23</v>
      </c>
      <c r="AP307" s="113">
        <v>17</v>
      </c>
      <c r="AQ307" s="113">
        <v>16</v>
      </c>
      <c r="AR307" s="113">
        <v>19</v>
      </c>
      <c r="AS307" s="113">
        <v>17</v>
      </c>
      <c r="AT307" s="114">
        <v>38</v>
      </c>
      <c r="AU307" s="114">
        <v>38</v>
      </c>
      <c r="AV307" s="113">
        <v>12</v>
      </c>
      <c r="AW307" s="113">
        <v>12</v>
      </c>
      <c r="AX307" s="113">
        <v>11</v>
      </c>
      <c r="AY307" s="113">
        <v>9</v>
      </c>
      <c r="AZ307" s="114">
        <v>15</v>
      </c>
      <c r="BA307" s="114">
        <v>16</v>
      </c>
      <c r="BB307" s="113">
        <v>8</v>
      </c>
      <c r="BC307" s="113">
        <v>10</v>
      </c>
      <c r="BD307" s="113">
        <v>10</v>
      </c>
      <c r="BE307" s="113">
        <v>8</v>
      </c>
      <c r="BF307" s="113">
        <v>10</v>
      </c>
      <c r="BG307" s="113">
        <v>11</v>
      </c>
      <c r="BH307" s="113">
        <v>12</v>
      </c>
      <c r="BI307" s="114">
        <v>21</v>
      </c>
      <c r="BJ307" s="114">
        <v>23</v>
      </c>
      <c r="BK307" s="113">
        <v>17</v>
      </c>
      <c r="BL307" s="113">
        <v>10</v>
      </c>
      <c r="BM307" s="113">
        <v>12</v>
      </c>
      <c r="BN307" s="113">
        <v>12</v>
      </c>
      <c r="BO307" s="113">
        <v>16</v>
      </c>
      <c r="BP307" s="113">
        <v>8</v>
      </c>
      <c r="BQ307" s="113">
        <v>12</v>
      </c>
      <c r="BR307" s="113">
        <v>25</v>
      </c>
      <c r="BS307" s="113">
        <v>20</v>
      </c>
      <c r="BT307" s="113">
        <v>13</v>
      </c>
      <c r="BU307" s="113">
        <v>12</v>
      </c>
      <c r="BV307" s="113">
        <v>11</v>
      </c>
      <c r="BW307" s="113">
        <v>13</v>
      </c>
      <c r="BX307" s="113">
        <v>11</v>
      </c>
      <c r="BY307" s="113">
        <v>11</v>
      </c>
      <c r="BZ307" s="113">
        <v>12</v>
      </c>
      <c r="CA307" s="113">
        <v>12</v>
      </c>
      <c r="CB307" s="71" t="s">
        <v>0</v>
      </c>
      <c r="CC307" s="71" t="s">
        <v>0</v>
      </c>
      <c r="CD307" s="71" t="s">
        <v>0</v>
      </c>
      <c r="CE307" s="71" t="s">
        <v>0</v>
      </c>
      <c r="CF307" s="71" t="s">
        <v>0</v>
      </c>
      <c r="CG307" s="71" t="s">
        <v>0</v>
      </c>
      <c r="CH307" s="71" t="s">
        <v>0</v>
      </c>
      <c r="CI307" s="71" t="s">
        <v>0</v>
      </c>
      <c r="CJ307" s="71" t="s">
        <v>0</v>
      </c>
      <c r="CK307" s="71" t="s">
        <v>0</v>
      </c>
      <c r="CL307" s="71" t="s">
        <v>0</v>
      </c>
      <c r="CM307" s="71" t="s">
        <v>0</v>
      </c>
      <c r="CN307" s="71" t="s">
        <v>0</v>
      </c>
      <c r="CO307" s="71" t="s">
        <v>0</v>
      </c>
      <c r="CP307" s="71" t="s">
        <v>0</v>
      </c>
      <c r="CQ307" s="71" t="s">
        <v>0</v>
      </c>
      <c r="CR307" s="71" t="s">
        <v>0</v>
      </c>
      <c r="CS307" s="71" t="s">
        <v>0</v>
      </c>
      <c r="CT307" s="71" t="s">
        <v>0</v>
      </c>
      <c r="CU307" s="71" t="s">
        <v>0</v>
      </c>
      <c r="CV307" s="71" t="s">
        <v>0</v>
      </c>
      <c r="CW307" s="71" t="s">
        <v>0</v>
      </c>
      <c r="CX307" s="71" t="s">
        <v>0</v>
      </c>
      <c r="CY307" s="71" t="s">
        <v>0</v>
      </c>
      <c r="CZ307" s="71" t="s">
        <v>0</v>
      </c>
      <c r="DA307" s="71" t="s">
        <v>0</v>
      </c>
      <c r="DB307" s="71" t="s">
        <v>0</v>
      </c>
      <c r="DC307" s="71" t="s">
        <v>0</v>
      </c>
      <c r="DD307" s="71" t="s">
        <v>0</v>
      </c>
      <c r="DE307" s="71" t="s">
        <v>0</v>
      </c>
      <c r="DF307" s="71" t="s">
        <v>0</v>
      </c>
      <c r="DG307" s="71" t="s">
        <v>0</v>
      </c>
      <c r="DH307" s="71" t="s">
        <v>0</v>
      </c>
      <c r="DI307" s="71" t="s">
        <v>0</v>
      </c>
      <c r="DJ307" s="71" t="s">
        <v>0</v>
      </c>
      <c r="DK307" s="71" t="s">
        <v>0</v>
      </c>
      <c r="DL307" s="71" t="s">
        <v>0</v>
      </c>
      <c r="DM307" s="71" t="s">
        <v>0</v>
      </c>
      <c r="DN307" s="71" t="s">
        <v>0</v>
      </c>
      <c r="DO307" s="71" t="s">
        <v>0</v>
      </c>
      <c r="DP307" s="71" t="s">
        <v>0</v>
      </c>
      <c r="DQ307" s="71" t="s">
        <v>0</v>
      </c>
      <c r="DR307" s="71" t="s">
        <v>0</v>
      </c>
      <c r="DS307" s="71" t="s">
        <v>0</v>
      </c>
      <c r="DT307" s="143">
        <f>(2.71828^(-492.8857+59.0795*K307+7.224*L307))/(1+(2.71828^(-492.8857+59.0795*K307+7.224*L307)))</f>
        <v>1.9594789167482873E-39</v>
      </c>
      <c r="DU307" s="40">
        <f>COUNTIF($M307,"=13")+COUNTIF($N307,"=21")+COUNTIF($O307,"=14")+COUNTIF($P307,"=11")+COUNTIF($Q307,"=11")+COUNTIF($R307,"=14")+COUNTIF($S307,"=12")+COUNTIF($T307,"=12")+COUNTIF($U307,"=12")+COUNTIF($V307,"=13")+COUNTIF($W307,"=13")+COUNTIF($X307,"=16")</f>
        <v>9</v>
      </c>
      <c r="DV307" s="40">
        <f>COUNTIF($Y307,"=17")+COUNTIF($Z307,"=9")+COUNTIF($AA307,"=9")+COUNTIF($AB307,"=11")+COUNTIF($AC307,"=11")+COUNTIF($AD307,"=25")+COUNTIF($AE307,"=15")+COUNTIF($AF307,"=19")+COUNTIF($AG307,"=30")+COUNTIF($AH307,"=15")+COUNTIF($AI307,"=15")+COUNTIF($AJ307,"=16")+COUNTIF($AK307,"=17")</f>
        <v>9</v>
      </c>
      <c r="DW307" s="40">
        <f>COUNTIF($AL307,"=11")+COUNTIF($AM307,"=11")+COUNTIF($AN307,"=22")+COUNTIF($AO307,"=23")+COUNTIF($AP307,"=17")+COUNTIF($AQ307,"=14")+COUNTIF($AR307,"=19")+COUNTIF($AS307,"=17")+COUNTIF($AV307,"=12")+COUNTIF($AW307,"=12")</f>
        <v>7</v>
      </c>
      <c r="DX307" s="40">
        <f>COUNTIF($AX307,"=11")+COUNTIF($AY307,"=9")+COUNTIF($AZ307,"=15")+COUNTIF($BA307,"=16")+COUNTIF($BB307,"=8")+COUNTIF($BC307,"=10")+COUNTIF($BD307,"=10")+COUNTIF($BE307,"=8")+COUNTIF($BF307,"=10")+COUNTIF($BG307,"=10")</f>
        <v>9</v>
      </c>
      <c r="DY307" s="40">
        <f>COUNTIF($BH307,"=12")+COUNTIF($BI307,"=23")+COUNTIF($BJ307,"=23")+COUNTIF($BK307,"=15")+COUNTIF($BL307,"=10")+COUNTIF($BM307,"=12")+COUNTIF($BN307,"=12")+COUNTIF($BO307,"=16")+COUNTIF($BP307,"=8")+COUNTIF($BQ307,"=12")+COUNTIF($BR307,"=22")+COUNTIF($BS307,"=20")+COUNTIF($BT307,"=13")</f>
        <v>10</v>
      </c>
      <c r="DZ307" s="40">
        <f>COUNTIF($BU307,"=12")+COUNTIF($BV307,"=11")+COUNTIF($BW307,"=13")+COUNTIF($BX307,"=10")+COUNTIF($BY307,"=11")+COUNTIF($BZ307,"=12")+COUNTIF($CA307,"=12")</f>
        <v>6</v>
      </c>
      <c r="EA307" s="72" t="s">
        <v>0</v>
      </c>
      <c r="EB307" s="72" t="s">
        <v>658</v>
      </c>
      <c r="EC307" s="52"/>
    </row>
    <row r="308" spans="1:133" s="51" customFormat="1" x14ac:dyDescent="0.25">
      <c r="A308" s="72" t="s">
        <v>281</v>
      </c>
      <c r="B308" s="2" t="s">
        <v>205</v>
      </c>
      <c r="C308" s="72" t="s">
        <v>138</v>
      </c>
      <c r="D308" s="112" t="s">
        <v>32</v>
      </c>
      <c r="E308" s="72" t="s">
        <v>3</v>
      </c>
      <c r="F308" s="72" t="s">
        <v>138</v>
      </c>
      <c r="G308" s="98">
        <v>43739</v>
      </c>
      <c r="H308" s="72" t="s">
        <v>0</v>
      </c>
      <c r="I308" s="20" t="s">
        <v>286</v>
      </c>
      <c r="J308" s="20" t="s">
        <v>284</v>
      </c>
      <c r="K308" s="123">
        <f>+COUNTIF($N308,"&lt;=21")+COUNTIF($AA308,"&lt;=9")+COUNTIF($AJ308,"&lt;=16")+COUNTIF($AN308,"&gt;=22")+COUNTIF($AP308,"&gt;=17")+COUNTIF($AQ308,"&lt;=14")+COUNTIF($AR308,"&gt;=19")+COUNTIF($BK308,"&lt;=15")+COUNTIF($BO308,"&gt;=16")+COUNTIF($BX308,"&lt;=10")</f>
        <v>5</v>
      </c>
      <c r="L308" s="124">
        <f>65-(+DU308+DV308+DW308+DX308+DY308+DZ308)</f>
        <v>15</v>
      </c>
      <c r="M308" s="113">
        <v>13</v>
      </c>
      <c r="N308" s="113">
        <v>24</v>
      </c>
      <c r="O308" s="113">
        <v>14</v>
      </c>
      <c r="P308" s="113">
        <v>11</v>
      </c>
      <c r="Q308" s="114">
        <v>12</v>
      </c>
      <c r="R308" s="114">
        <v>14</v>
      </c>
      <c r="S308" s="113">
        <v>12</v>
      </c>
      <c r="T308" s="113">
        <v>12</v>
      </c>
      <c r="U308" s="113">
        <v>11</v>
      </c>
      <c r="V308" s="113">
        <v>13</v>
      </c>
      <c r="W308" s="113">
        <v>13</v>
      </c>
      <c r="X308" s="113">
        <v>17</v>
      </c>
      <c r="Y308" s="113">
        <v>18</v>
      </c>
      <c r="Z308" s="114">
        <v>9</v>
      </c>
      <c r="AA308" s="114">
        <v>10</v>
      </c>
      <c r="AB308" s="113">
        <v>11</v>
      </c>
      <c r="AC308" s="113">
        <v>11</v>
      </c>
      <c r="AD308" s="113">
        <v>25</v>
      </c>
      <c r="AE308" s="113">
        <v>15</v>
      </c>
      <c r="AF308" s="113">
        <v>20</v>
      </c>
      <c r="AG308" s="113">
        <v>31</v>
      </c>
      <c r="AH308" s="114">
        <v>14</v>
      </c>
      <c r="AI308" s="114">
        <v>16</v>
      </c>
      <c r="AJ308" s="114">
        <v>16</v>
      </c>
      <c r="AK308" s="114">
        <v>17</v>
      </c>
      <c r="AL308" s="113">
        <v>11</v>
      </c>
      <c r="AM308" s="113">
        <v>11</v>
      </c>
      <c r="AN308" s="114">
        <v>19</v>
      </c>
      <c r="AO308" s="114">
        <v>23</v>
      </c>
      <c r="AP308" s="113">
        <v>17</v>
      </c>
      <c r="AQ308" s="113">
        <v>15</v>
      </c>
      <c r="AR308" s="113">
        <v>15</v>
      </c>
      <c r="AS308" s="113">
        <v>19</v>
      </c>
      <c r="AT308" s="114">
        <v>37</v>
      </c>
      <c r="AU308" s="114">
        <v>43</v>
      </c>
      <c r="AV308" s="113">
        <v>12</v>
      </c>
      <c r="AW308" s="113">
        <v>12</v>
      </c>
      <c r="AX308" s="113">
        <v>11</v>
      </c>
      <c r="AY308" s="113">
        <v>9</v>
      </c>
      <c r="AZ308" s="114">
        <v>15</v>
      </c>
      <c r="BA308" s="114">
        <v>16</v>
      </c>
      <c r="BB308" s="113">
        <v>8</v>
      </c>
      <c r="BC308" s="113">
        <v>10</v>
      </c>
      <c r="BD308" s="113">
        <v>10</v>
      </c>
      <c r="BE308" s="113">
        <v>8</v>
      </c>
      <c r="BF308" s="113">
        <v>10</v>
      </c>
      <c r="BG308" s="113">
        <v>10</v>
      </c>
      <c r="BH308" s="113">
        <v>12</v>
      </c>
      <c r="BI308" s="114">
        <v>21</v>
      </c>
      <c r="BJ308" s="114">
        <v>23</v>
      </c>
      <c r="BK308" s="113">
        <v>15</v>
      </c>
      <c r="BL308" s="113">
        <v>10</v>
      </c>
      <c r="BM308" s="113">
        <v>12</v>
      </c>
      <c r="BN308" s="113">
        <v>12</v>
      </c>
      <c r="BO308" s="113">
        <v>16</v>
      </c>
      <c r="BP308" s="113">
        <v>8</v>
      </c>
      <c r="BQ308" s="113">
        <v>12</v>
      </c>
      <c r="BR308" s="113">
        <v>22</v>
      </c>
      <c r="BS308" s="113">
        <v>20</v>
      </c>
      <c r="BT308" s="113">
        <v>13</v>
      </c>
      <c r="BU308" s="113">
        <v>12</v>
      </c>
      <c r="BV308" s="113">
        <v>11</v>
      </c>
      <c r="BW308" s="113">
        <v>13</v>
      </c>
      <c r="BX308" s="113">
        <v>10</v>
      </c>
      <c r="BY308" s="113">
        <v>11</v>
      </c>
      <c r="BZ308" s="113">
        <v>12</v>
      </c>
      <c r="CA308" s="113">
        <v>12</v>
      </c>
      <c r="CB308" s="71" t="s">
        <v>0</v>
      </c>
      <c r="CC308" s="71" t="s">
        <v>0</v>
      </c>
      <c r="CD308" s="71" t="s">
        <v>0</v>
      </c>
      <c r="CE308" s="71" t="s">
        <v>0</v>
      </c>
      <c r="CF308" s="71" t="s">
        <v>0</v>
      </c>
      <c r="CG308" s="71" t="s">
        <v>0</v>
      </c>
      <c r="CH308" s="71" t="s">
        <v>0</v>
      </c>
      <c r="CI308" s="71" t="s">
        <v>0</v>
      </c>
      <c r="CJ308" s="71" t="s">
        <v>0</v>
      </c>
      <c r="CK308" s="71" t="s">
        <v>0</v>
      </c>
      <c r="CL308" s="71" t="s">
        <v>0</v>
      </c>
      <c r="CM308" s="71" t="s">
        <v>0</v>
      </c>
      <c r="CN308" s="71" t="s">
        <v>0</v>
      </c>
      <c r="CO308" s="71" t="s">
        <v>0</v>
      </c>
      <c r="CP308" s="71" t="s">
        <v>0</v>
      </c>
      <c r="CQ308" s="71" t="s">
        <v>0</v>
      </c>
      <c r="CR308" s="71" t="s">
        <v>0</v>
      </c>
      <c r="CS308" s="71" t="s">
        <v>0</v>
      </c>
      <c r="CT308" s="71" t="s">
        <v>0</v>
      </c>
      <c r="CU308" s="71" t="s">
        <v>0</v>
      </c>
      <c r="CV308" s="71" t="s">
        <v>0</v>
      </c>
      <c r="CW308" s="71" t="s">
        <v>0</v>
      </c>
      <c r="CX308" s="71" t="s">
        <v>0</v>
      </c>
      <c r="CY308" s="71" t="s">
        <v>0</v>
      </c>
      <c r="CZ308" s="71" t="s">
        <v>0</v>
      </c>
      <c r="DA308" s="71" t="s">
        <v>0</v>
      </c>
      <c r="DB308" s="71" t="s">
        <v>0</v>
      </c>
      <c r="DC308" s="71" t="s">
        <v>0</v>
      </c>
      <c r="DD308" s="71" t="s">
        <v>0</v>
      </c>
      <c r="DE308" s="71" t="s">
        <v>0</v>
      </c>
      <c r="DF308" s="71" t="s">
        <v>0</v>
      </c>
      <c r="DG308" s="71" t="s">
        <v>0</v>
      </c>
      <c r="DH308" s="71" t="s">
        <v>0</v>
      </c>
      <c r="DI308" s="71" t="s">
        <v>0</v>
      </c>
      <c r="DJ308" s="71" t="s">
        <v>0</v>
      </c>
      <c r="DK308" s="71" t="s">
        <v>0</v>
      </c>
      <c r="DL308" s="71" t="s">
        <v>0</v>
      </c>
      <c r="DM308" s="71" t="s">
        <v>0</v>
      </c>
      <c r="DN308" s="71" t="s">
        <v>0</v>
      </c>
      <c r="DO308" s="71" t="s">
        <v>0</v>
      </c>
      <c r="DP308" s="71" t="s">
        <v>0</v>
      </c>
      <c r="DQ308" s="71" t="s">
        <v>0</v>
      </c>
      <c r="DR308" s="71" t="s">
        <v>0</v>
      </c>
      <c r="DS308" s="71" t="s">
        <v>0</v>
      </c>
      <c r="DT308" s="143">
        <f>(2.71828^(-492.8857+59.0795*K308+7.224*L308))/(1+(2.71828^(-492.8857+59.0795*K308+7.224*L308)))</f>
        <v>1.9594789167482873E-39</v>
      </c>
      <c r="DU308" s="40">
        <f>COUNTIF($M308,"=13")+COUNTIF($N308,"=21")+COUNTIF($O308,"=14")+COUNTIF($P308,"=11")+COUNTIF($Q308,"=11")+COUNTIF($R308,"=14")+COUNTIF($S308,"=12")+COUNTIF($T308,"=12")+COUNTIF($U308,"=12")+COUNTIF($V308,"=13")+COUNTIF($W308,"=13")+COUNTIF($X308,"=16")</f>
        <v>8</v>
      </c>
      <c r="DV308" s="40">
        <f>COUNTIF($Y308,"=17")+COUNTIF($Z308,"=9")+COUNTIF($AA308,"=9")+COUNTIF($AB308,"=11")+COUNTIF($AC308,"=11")+COUNTIF($AD308,"=25")+COUNTIF($AE308,"=15")+COUNTIF($AF308,"=19")+COUNTIF($AG308,"=30")+COUNTIF($AH308,"=15")+COUNTIF($AI308,"=15")+COUNTIF($AJ308,"=16")+COUNTIF($AK308,"=17")</f>
        <v>7</v>
      </c>
      <c r="DW308" s="40">
        <f>COUNTIF($AL308,"=11")+COUNTIF($AM308,"=11")+COUNTIF($AN308,"=22")+COUNTIF($AO308,"=23")+COUNTIF($AP308,"=17")+COUNTIF($AQ308,"=14")+COUNTIF($AR308,"=19")+COUNTIF($AS308,"=17")+COUNTIF($AV308,"=12")+COUNTIF($AW308,"=12")</f>
        <v>6</v>
      </c>
      <c r="DX308" s="40">
        <f>COUNTIF($AX308,"=11")+COUNTIF($AY308,"=9")+COUNTIF($AZ308,"=15")+COUNTIF($BA308,"=16")+COUNTIF($BB308,"=8")+COUNTIF($BC308,"=10")+COUNTIF($BD308,"=10")+COUNTIF($BE308,"=8")+COUNTIF($BF308,"=10")+COUNTIF($BG308,"=10")</f>
        <v>10</v>
      </c>
      <c r="DY308" s="40">
        <f>COUNTIF($BH308,"=12")+COUNTIF($BI308,"=23")+COUNTIF($BJ308,"=23")+COUNTIF($BK308,"=15")+COUNTIF($BL308,"=10")+COUNTIF($BM308,"=12")+COUNTIF($BN308,"=12")+COUNTIF($BO308,"=16")+COUNTIF($BP308,"=8")+COUNTIF($BQ308,"=12")+COUNTIF($BR308,"=22")+COUNTIF($BS308,"=20")+COUNTIF($BT308,"=13")</f>
        <v>12</v>
      </c>
      <c r="DZ308" s="40">
        <f>COUNTIF($BU308,"=12")+COUNTIF($BV308,"=11")+COUNTIF($BW308,"=13")+COUNTIF($BX308,"=10")+COUNTIF($BY308,"=11")+COUNTIF($BZ308,"=12")+COUNTIF($CA308,"=12")</f>
        <v>7</v>
      </c>
      <c r="EA308" s="72" t="s">
        <v>205</v>
      </c>
      <c r="EB308" s="72" t="s">
        <v>663</v>
      </c>
    </row>
    <row r="309" spans="1:133" s="51" customFormat="1" x14ac:dyDescent="0.25">
      <c r="A309" s="72">
        <v>272439</v>
      </c>
      <c r="B309" s="52" t="s">
        <v>50</v>
      </c>
      <c r="C309" s="72" t="s">
        <v>166</v>
      </c>
      <c r="D309" s="112" t="s">
        <v>31</v>
      </c>
      <c r="E309" s="72" t="s">
        <v>10</v>
      </c>
      <c r="F309" s="72" t="s">
        <v>50</v>
      </c>
      <c r="G309" s="98">
        <v>43739</v>
      </c>
      <c r="H309" s="72" t="s">
        <v>0</v>
      </c>
      <c r="I309" s="20" t="s">
        <v>286</v>
      </c>
      <c r="J309" s="20" t="s">
        <v>284</v>
      </c>
      <c r="K309" s="123">
        <f>+COUNTIF($N309,"&lt;=21")+COUNTIF($AA309,"&lt;=9")+COUNTIF($AJ309,"&lt;=16")+COUNTIF($AN309,"&gt;=22")+COUNTIF($AP309,"&gt;=17")+COUNTIF($AQ309,"&lt;=14")+COUNTIF($AR309,"&gt;=19")+COUNTIF($BK309,"&lt;=15")+COUNTIF($BO309,"&gt;=16")+COUNTIF($BX309,"&lt;=10")</f>
        <v>5</v>
      </c>
      <c r="L309" s="124">
        <f>65-(+DU309+DV309+DW309+DX309+DY309+DZ309)</f>
        <v>16</v>
      </c>
      <c r="M309" s="113">
        <v>13</v>
      </c>
      <c r="N309" s="113">
        <v>24</v>
      </c>
      <c r="O309" s="113">
        <v>14</v>
      </c>
      <c r="P309" s="113">
        <v>11</v>
      </c>
      <c r="Q309" s="114">
        <v>11</v>
      </c>
      <c r="R309" s="114">
        <v>14</v>
      </c>
      <c r="S309" s="113">
        <v>12</v>
      </c>
      <c r="T309" s="113">
        <v>12</v>
      </c>
      <c r="U309" s="113">
        <v>12</v>
      </c>
      <c r="V309" s="113">
        <v>14</v>
      </c>
      <c r="W309" s="113">
        <v>13</v>
      </c>
      <c r="X309" s="113">
        <v>16</v>
      </c>
      <c r="Y309" s="113">
        <v>16</v>
      </c>
      <c r="Z309" s="114">
        <v>9</v>
      </c>
      <c r="AA309" s="114">
        <v>10</v>
      </c>
      <c r="AB309" s="113">
        <v>11</v>
      </c>
      <c r="AC309" s="113">
        <v>11</v>
      </c>
      <c r="AD309" s="113">
        <v>24</v>
      </c>
      <c r="AE309" s="113">
        <v>15</v>
      </c>
      <c r="AF309" s="113">
        <v>19</v>
      </c>
      <c r="AG309" s="113">
        <v>31</v>
      </c>
      <c r="AH309" s="114">
        <v>14</v>
      </c>
      <c r="AI309" s="114">
        <v>15</v>
      </c>
      <c r="AJ309" s="114">
        <v>15</v>
      </c>
      <c r="AK309" s="114">
        <v>16</v>
      </c>
      <c r="AL309" s="113">
        <v>11</v>
      </c>
      <c r="AM309" s="113">
        <v>11</v>
      </c>
      <c r="AN309" s="114">
        <v>19</v>
      </c>
      <c r="AO309" s="114">
        <v>23</v>
      </c>
      <c r="AP309" s="113">
        <v>17</v>
      </c>
      <c r="AQ309" s="113">
        <v>15</v>
      </c>
      <c r="AR309" s="113">
        <v>19</v>
      </c>
      <c r="AS309" s="113">
        <v>17</v>
      </c>
      <c r="AT309" s="114">
        <v>36</v>
      </c>
      <c r="AU309" s="114">
        <v>37</v>
      </c>
      <c r="AV309" s="113">
        <v>13</v>
      </c>
      <c r="AW309" s="113">
        <v>12</v>
      </c>
      <c r="AX309" s="113">
        <v>11</v>
      </c>
      <c r="AY309" s="113">
        <v>9</v>
      </c>
      <c r="AZ309" s="114">
        <v>15</v>
      </c>
      <c r="BA309" s="114">
        <v>16</v>
      </c>
      <c r="BB309" s="113">
        <v>8</v>
      </c>
      <c r="BC309" s="113">
        <v>10</v>
      </c>
      <c r="BD309" s="113">
        <v>10</v>
      </c>
      <c r="BE309" s="113">
        <v>8</v>
      </c>
      <c r="BF309" s="113">
        <v>10</v>
      </c>
      <c r="BG309" s="113">
        <v>10</v>
      </c>
      <c r="BH309" s="113">
        <v>12</v>
      </c>
      <c r="BI309" s="114">
        <v>21</v>
      </c>
      <c r="BJ309" s="114">
        <v>23</v>
      </c>
      <c r="BK309" s="113">
        <v>15</v>
      </c>
      <c r="BL309" s="113">
        <v>10</v>
      </c>
      <c r="BM309" s="113">
        <v>12</v>
      </c>
      <c r="BN309" s="113">
        <v>12</v>
      </c>
      <c r="BO309" s="113">
        <v>16</v>
      </c>
      <c r="BP309" s="113">
        <v>9</v>
      </c>
      <c r="BQ309" s="113">
        <v>12</v>
      </c>
      <c r="BR309" s="113">
        <v>24</v>
      </c>
      <c r="BS309" s="113">
        <v>20</v>
      </c>
      <c r="BT309" s="113">
        <v>13</v>
      </c>
      <c r="BU309" s="113">
        <v>12</v>
      </c>
      <c r="BV309" s="113">
        <v>11</v>
      </c>
      <c r="BW309" s="113">
        <v>13</v>
      </c>
      <c r="BX309" s="113">
        <v>11</v>
      </c>
      <c r="BY309" s="113">
        <v>11</v>
      </c>
      <c r="BZ309" s="113">
        <v>12</v>
      </c>
      <c r="CA309" s="113">
        <v>12</v>
      </c>
      <c r="CB309" s="71" t="s">
        <v>0</v>
      </c>
      <c r="CC309" s="71" t="s">
        <v>0</v>
      </c>
      <c r="CD309" s="71" t="s">
        <v>0</v>
      </c>
      <c r="CE309" s="71" t="s">
        <v>0</v>
      </c>
      <c r="CF309" s="71" t="s">
        <v>0</v>
      </c>
      <c r="CG309" s="71" t="s">
        <v>0</v>
      </c>
      <c r="CH309" s="71" t="s">
        <v>0</v>
      </c>
      <c r="CI309" s="71" t="s">
        <v>0</v>
      </c>
      <c r="CJ309" s="71" t="s">
        <v>0</v>
      </c>
      <c r="CK309" s="71" t="s">
        <v>0</v>
      </c>
      <c r="CL309" s="71" t="s">
        <v>0</v>
      </c>
      <c r="CM309" s="71" t="s">
        <v>0</v>
      </c>
      <c r="CN309" s="71" t="s">
        <v>0</v>
      </c>
      <c r="CO309" s="71" t="s">
        <v>0</v>
      </c>
      <c r="CP309" s="71" t="s">
        <v>0</v>
      </c>
      <c r="CQ309" s="71" t="s">
        <v>0</v>
      </c>
      <c r="CR309" s="71" t="s">
        <v>0</v>
      </c>
      <c r="CS309" s="71" t="s">
        <v>0</v>
      </c>
      <c r="CT309" s="71" t="s">
        <v>0</v>
      </c>
      <c r="CU309" s="71" t="s">
        <v>0</v>
      </c>
      <c r="CV309" s="71" t="s">
        <v>0</v>
      </c>
      <c r="CW309" s="71" t="s">
        <v>0</v>
      </c>
      <c r="CX309" s="71" t="s">
        <v>0</v>
      </c>
      <c r="CY309" s="71" t="s">
        <v>0</v>
      </c>
      <c r="CZ309" s="71" t="s">
        <v>0</v>
      </c>
      <c r="DA309" s="71" t="s">
        <v>0</v>
      </c>
      <c r="DB309" s="71" t="s">
        <v>0</v>
      </c>
      <c r="DC309" s="71" t="s">
        <v>0</v>
      </c>
      <c r="DD309" s="71" t="s">
        <v>0</v>
      </c>
      <c r="DE309" s="71" t="s">
        <v>0</v>
      </c>
      <c r="DF309" s="71" t="s">
        <v>0</v>
      </c>
      <c r="DG309" s="71" t="s">
        <v>0</v>
      </c>
      <c r="DH309" s="71" t="s">
        <v>0</v>
      </c>
      <c r="DI309" s="71" t="s">
        <v>0</v>
      </c>
      <c r="DJ309" s="71" t="s">
        <v>0</v>
      </c>
      <c r="DK309" s="71" t="s">
        <v>0</v>
      </c>
      <c r="DL309" s="71" t="s">
        <v>0</v>
      </c>
      <c r="DM309" s="71" t="s">
        <v>0</v>
      </c>
      <c r="DN309" s="71" t="s">
        <v>0</v>
      </c>
      <c r="DO309" s="71" t="s">
        <v>0</v>
      </c>
      <c r="DP309" s="71" t="s">
        <v>0</v>
      </c>
      <c r="DQ309" s="71" t="s">
        <v>0</v>
      </c>
      <c r="DR309" s="71" t="s">
        <v>0</v>
      </c>
      <c r="DS309" s="71" t="s">
        <v>0</v>
      </c>
      <c r="DT309" s="143">
        <f>(2.71828^(-492.8857+59.0795*K309+7.224*L309))/(1+(2.71828^(-492.8857+59.0795*K309+7.224*L309)))</f>
        <v>2.6883253166261026E-36</v>
      </c>
      <c r="DU309" s="40">
        <f>COUNTIF($M309,"=13")+COUNTIF($N309,"=21")+COUNTIF($O309,"=14")+COUNTIF($P309,"=11")+COUNTIF($Q309,"=11")+COUNTIF($R309,"=14")+COUNTIF($S309,"=12")+COUNTIF($T309,"=12")+COUNTIF($U309,"=12")+COUNTIF($V309,"=13")+COUNTIF($W309,"=13")+COUNTIF($X309,"=16")</f>
        <v>10</v>
      </c>
      <c r="DV309" s="40">
        <f>COUNTIF($Y309,"=17")+COUNTIF($Z309,"=9")+COUNTIF($AA309,"=9")+COUNTIF($AB309,"=11")+COUNTIF($AC309,"=11")+COUNTIF($AD309,"=25")+COUNTIF($AE309,"=15")+COUNTIF($AF309,"=19")+COUNTIF($AG309,"=30")+COUNTIF($AH309,"=15")+COUNTIF($AI309,"=15")+COUNTIF($AJ309,"=16")+COUNTIF($AK309,"=17")</f>
        <v>6</v>
      </c>
      <c r="DW309" s="40">
        <f>COUNTIF($AL309,"=11")+COUNTIF($AM309,"=11")+COUNTIF($AN309,"=22")+COUNTIF($AO309,"=23")+COUNTIF($AP309,"=17")+COUNTIF($AQ309,"=14")+COUNTIF($AR309,"=19")+COUNTIF($AS309,"=17")+COUNTIF($AV309,"=12")+COUNTIF($AW309,"=12")</f>
        <v>7</v>
      </c>
      <c r="DX309" s="40">
        <f>COUNTIF($AX309,"=11")+COUNTIF($AY309,"=9")+COUNTIF($AZ309,"=15")+COUNTIF($BA309,"=16")+COUNTIF($BB309,"=8")+COUNTIF($BC309,"=10")+COUNTIF($BD309,"=10")+COUNTIF($BE309,"=8")+COUNTIF($BF309,"=10")+COUNTIF($BG309,"=10")</f>
        <v>10</v>
      </c>
      <c r="DY309" s="40">
        <f>COUNTIF($BH309,"=12")+COUNTIF($BI309,"=23")+COUNTIF($BJ309,"=23")+COUNTIF($BK309,"=15")+COUNTIF($BL309,"=10")+COUNTIF($BM309,"=12")+COUNTIF($BN309,"=12")+COUNTIF($BO309,"=16")+COUNTIF($BP309,"=8")+COUNTIF($BQ309,"=12")+COUNTIF($BR309,"=22")+COUNTIF($BS309,"=20")+COUNTIF($BT309,"=13")</f>
        <v>10</v>
      </c>
      <c r="DZ309" s="40">
        <f>COUNTIF($BU309,"=12")+COUNTIF($BV309,"=11")+COUNTIF($BW309,"=13")+COUNTIF($BX309,"=10")+COUNTIF($BY309,"=11")+COUNTIF($BZ309,"=12")+COUNTIF($CA309,"=12")</f>
        <v>6</v>
      </c>
      <c r="EA309" s="72" t="s">
        <v>50</v>
      </c>
      <c r="EB309" s="72" t="s">
        <v>690</v>
      </c>
      <c r="EC309" s="52"/>
    </row>
    <row r="310" spans="1:133" s="51" customFormat="1" x14ac:dyDescent="0.25">
      <c r="A310" s="20">
        <v>329912</v>
      </c>
      <c r="B310" s="2" t="s">
        <v>40</v>
      </c>
      <c r="C310" s="2" t="s">
        <v>166</v>
      </c>
      <c r="D310" s="112" t="s">
        <v>31</v>
      </c>
      <c r="E310" s="2" t="s">
        <v>6</v>
      </c>
      <c r="F310" s="2" t="s">
        <v>40</v>
      </c>
      <c r="G310" s="12" t="s">
        <v>287</v>
      </c>
      <c r="H310" s="72" t="s">
        <v>0</v>
      </c>
      <c r="I310" s="20" t="s">
        <v>286</v>
      </c>
      <c r="J310" s="2" t="s">
        <v>284</v>
      </c>
      <c r="K310" s="123">
        <f>+COUNTIF($N310,"&lt;=21")+COUNTIF($AA310,"&lt;=9")+COUNTIF($AJ310,"&lt;=16")+COUNTIF($AN310,"&gt;=22")+COUNTIF($AP310,"&gt;=17")+COUNTIF($AQ310,"&lt;=14")+COUNTIF($AR310,"&gt;=19")+COUNTIF($BK310,"&lt;=15")+COUNTIF($BO310,"&gt;=16")+COUNTIF($BX310,"&lt;=10")</f>
        <v>5</v>
      </c>
      <c r="L310" s="124">
        <f>65-(+DU310+DV310+DW310+DX310+DY310+DZ310)</f>
        <v>16</v>
      </c>
      <c r="M310" s="113">
        <v>13</v>
      </c>
      <c r="N310" s="113">
        <v>24</v>
      </c>
      <c r="O310" s="113">
        <v>14</v>
      </c>
      <c r="P310" s="113">
        <v>10</v>
      </c>
      <c r="Q310" s="114">
        <v>11</v>
      </c>
      <c r="R310" s="114">
        <v>14</v>
      </c>
      <c r="S310" s="113">
        <v>12</v>
      </c>
      <c r="T310" s="113">
        <v>12</v>
      </c>
      <c r="U310" s="113">
        <v>12</v>
      </c>
      <c r="V310" s="113">
        <v>14</v>
      </c>
      <c r="W310" s="113">
        <v>14</v>
      </c>
      <c r="X310" s="113">
        <v>16</v>
      </c>
      <c r="Y310" s="113">
        <v>17</v>
      </c>
      <c r="Z310" s="114">
        <v>9</v>
      </c>
      <c r="AA310" s="114">
        <v>10</v>
      </c>
      <c r="AB310" s="113">
        <v>11</v>
      </c>
      <c r="AC310" s="113">
        <v>11</v>
      </c>
      <c r="AD310" s="113">
        <v>25</v>
      </c>
      <c r="AE310" s="113">
        <v>15</v>
      </c>
      <c r="AF310" s="113">
        <v>19</v>
      </c>
      <c r="AG310" s="113">
        <v>29</v>
      </c>
      <c r="AH310" s="114">
        <v>15</v>
      </c>
      <c r="AI310" s="114">
        <v>15</v>
      </c>
      <c r="AJ310" s="114">
        <v>15</v>
      </c>
      <c r="AK310" s="114">
        <v>16</v>
      </c>
      <c r="AL310" s="113">
        <v>11</v>
      </c>
      <c r="AM310" s="113">
        <v>11</v>
      </c>
      <c r="AN310" s="114">
        <v>19</v>
      </c>
      <c r="AO310" s="114">
        <v>23</v>
      </c>
      <c r="AP310" s="113">
        <v>17</v>
      </c>
      <c r="AQ310" s="113">
        <v>14</v>
      </c>
      <c r="AR310" s="113">
        <v>20</v>
      </c>
      <c r="AS310" s="113">
        <v>17</v>
      </c>
      <c r="AT310" s="114">
        <v>36</v>
      </c>
      <c r="AU310" s="114">
        <v>39</v>
      </c>
      <c r="AV310" s="113">
        <v>12</v>
      </c>
      <c r="AW310" s="113">
        <v>12</v>
      </c>
      <c r="AX310" s="113">
        <v>11</v>
      </c>
      <c r="AY310" s="113">
        <v>9</v>
      </c>
      <c r="AZ310" s="114">
        <v>15</v>
      </c>
      <c r="BA310" s="114">
        <v>16</v>
      </c>
      <c r="BB310" s="113">
        <v>8</v>
      </c>
      <c r="BC310" s="113">
        <v>10</v>
      </c>
      <c r="BD310" s="113">
        <v>10</v>
      </c>
      <c r="BE310" s="113">
        <v>8</v>
      </c>
      <c r="BF310" s="113">
        <v>10</v>
      </c>
      <c r="BG310" s="113">
        <v>10</v>
      </c>
      <c r="BH310" s="113">
        <v>12</v>
      </c>
      <c r="BI310" s="114">
        <v>24</v>
      </c>
      <c r="BJ310" s="114">
        <v>24</v>
      </c>
      <c r="BK310" s="113">
        <v>16</v>
      </c>
      <c r="BL310" s="113">
        <v>10</v>
      </c>
      <c r="BM310" s="113">
        <v>12</v>
      </c>
      <c r="BN310" s="113">
        <v>12</v>
      </c>
      <c r="BO310" s="113">
        <v>16</v>
      </c>
      <c r="BP310" s="113">
        <v>8</v>
      </c>
      <c r="BQ310" s="113">
        <v>13</v>
      </c>
      <c r="BR310" s="113">
        <v>22</v>
      </c>
      <c r="BS310" s="113">
        <v>20</v>
      </c>
      <c r="BT310" s="113">
        <v>13</v>
      </c>
      <c r="BU310" s="113">
        <v>12</v>
      </c>
      <c r="BV310" s="113">
        <v>11</v>
      </c>
      <c r="BW310" s="113">
        <v>13</v>
      </c>
      <c r="BX310" s="113">
        <v>11</v>
      </c>
      <c r="BY310" s="113">
        <v>9</v>
      </c>
      <c r="BZ310" s="113">
        <v>12</v>
      </c>
      <c r="CA310" s="113">
        <v>12</v>
      </c>
      <c r="CB310" s="71" t="s">
        <v>0</v>
      </c>
      <c r="CC310" s="71" t="s">
        <v>0</v>
      </c>
      <c r="CD310" s="71" t="s">
        <v>0</v>
      </c>
      <c r="CE310" s="71" t="s">
        <v>0</v>
      </c>
      <c r="CF310" s="71" t="s">
        <v>0</v>
      </c>
      <c r="CG310" s="71" t="s">
        <v>0</v>
      </c>
      <c r="CH310" s="71" t="s">
        <v>0</v>
      </c>
      <c r="CI310" s="71" t="s">
        <v>0</v>
      </c>
      <c r="CJ310" s="71" t="s">
        <v>0</v>
      </c>
      <c r="CK310" s="71" t="s">
        <v>0</v>
      </c>
      <c r="CL310" s="71" t="s">
        <v>0</v>
      </c>
      <c r="CM310" s="71" t="s">
        <v>0</v>
      </c>
      <c r="CN310" s="71" t="s">
        <v>0</v>
      </c>
      <c r="CO310" s="71" t="s">
        <v>0</v>
      </c>
      <c r="CP310" s="71" t="s">
        <v>0</v>
      </c>
      <c r="CQ310" s="71" t="s">
        <v>0</v>
      </c>
      <c r="CR310" s="71" t="s">
        <v>0</v>
      </c>
      <c r="CS310" s="71" t="s">
        <v>0</v>
      </c>
      <c r="CT310" s="71" t="s">
        <v>0</v>
      </c>
      <c r="CU310" s="71" t="s">
        <v>0</v>
      </c>
      <c r="CV310" s="71" t="s">
        <v>0</v>
      </c>
      <c r="CW310" s="71" t="s">
        <v>0</v>
      </c>
      <c r="CX310" s="71" t="s">
        <v>0</v>
      </c>
      <c r="CY310" s="71" t="s">
        <v>0</v>
      </c>
      <c r="CZ310" s="71" t="s">
        <v>0</v>
      </c>
      <c r="DA310" s="71" t="s">
        <v>0</v>
      </c>
      <c r="DB310" s="71" t="s">
        <v>0</v>
      </c>
      <c r="DC310" s="71" t="s">
        <v>0</v>
      </c>
      <c r="DD310" s="71" t="s">
        <v>0</v>
      </c>
      <c r="DE310" s="71" t="s">
        <v>0</v>
      </c>
      <c r="DF310" s="71" t="s">
        <v>0</v>
      </c>
      <c r="DG310" s="71" t="s">
        <v>0</v>
      </c>
      <c r="DH310" s="71" t="s">
        <v>0</v>
      </c>
      <c r="DI310" s="71" t="s">
        <v>0</v>
      </c>
      <c r="DJ310" s="71" t="s">
        <v>0</v>
      </c>
      <c r="DK310" s="71" t="s">
        <v>0</v>
      </c>
      <c r="DL310" s="71" t="s">
        <v>0</v>
      </c>
      <c r="DM310" s="71" t="s">
        <v>0</v>
      </c>
      <c r="DN310" s="71" t="s">
        <v>0</v>
      </c>
      <c r="DO310" s="71" t="s">
        <v>0</v>
      </c>
      <c r="DP310" s="71" t="s">
        <v>0</v>
      </c>
      <c r="DQ310" s="71" t="s">
        <v>0</v>
      </c>
      <c r="DR310" s="71" t="s">
        <v>0</v>
      </c>
      <c r="DS310" s="71" t="s">
        <v>0</v>
      </c>
      <c r="DT310" s="143">
        <f>(2.71828^(-492.8857+59.0795*K310+7.224*L310))/(1+(2.71828^(-492.8857+59.0795*K310+7.224*L310)))</f>
        <v>2.6883253166261026E-36</v>
      </c>
      <c r="DU310" s="40">
        <f>COUNTIF($M310,"=13")+COUNTIF($N310,"=21")+COUNTIF($O310,"=14")+COUNTIF($P310,"=11")+COUNTIF($Q310,"=11")+COUNTIF($R310,"=14")+COUNTIF($S310,"=12")+COUNTIF($T310,"=12")+COUNTIF($U310,"=12")+COUNTIF($V310,"=13")+COUNTIF($W310,"=13")+COUNTIF($X310,"=16")</f>
        <v>8</v>
      </c>
      <c r="DV310" s="40">
        <f>COUNTIF($Y310,"=17")+COUNTIF($Z310,"=9")+COUNTIF($AA310,"=9")+COUNTIF($AB310,"=11")+COUNTIF($AC310,"=11")+COUNTIF($AD310,"=25")+COUNTIF($AE310,"=15")+COUNTIF($AF310,"=19")+COUNTIF($AG310,"=30")+COUNTIF($AH310,"=15")+COUNTIF($AI310,"=15")+COUNTIF($AJ310,"=16")+COUNTIF($AK310,"=17")</f>
        <v>9</v>
      </c>
      <c r="DW310" s="40">
        <f>COUNTIF($AL310,"=11")+COUNTIF($AM310,"=11")+COUNTIF($AN310,"=22")+COUNTIF($AO310,"=23")+COUNTIF($AP310,"=17")+COUNTIF($AQ310,"=14")+COUNTIF($AR310,"=19")+COUNTIF($AS310,"=17")+COUNTIF($AV310,"=12")+COUNTIF($AW310,"=12")</f>
        <v>8</v>
      </c>
      <c r="DX310" s="40">
        <f>COUNTIF($AX310,"=11")+COUNTIF($AY310,"=9")+COUNTIF($AZ310,"=15")+COUNTIF($BA310,"=16")+COUNTIF($BB310,"=8")+COUNTIF($BC310,"=10")+COUNTIF($BD310,"=10")+COUNTIF($BE310,"=8")+COUNTIF($BF310,"=10")+COUNTIF($BG310,"=10")</f>
        <v>10</v>
      </c>
      <c r="DY310" s="40">
        <f>COUNTIF($BH310,"=12")+COUNTIF($BI310,"=23")+COUNTIF($BJ310,"=23")+COUNTIF($BK310,"=15")+COUNTIF($BL310,"=10")+COUNTIF($BM310,"=12")+COUNTIF($BN310,"=12")+COUNTIF($BO310,"=16")+COUNTIF($BP310,"=8")+COUNTIF($BQ310,"=12")+COUNTIF($BR310,"=22")+COUNTIF($BS310,"=20")+COUNTIF($BT310,"=13")</f>
        <v>9</v>
      </c>
      <c r="DZ310" s="40">
        <f>COUNTIF($BU310,"=12")+COUNTIF($BV310,"=11")+COUNTIF($BW310,"=13")+COUNTIF($BX310,"=10")+COUNTIF($BY310,"=11")+COUNTIF($BZ310,"=12")+COUNTIF($CA310,"=12")</f>
        <v>5</v>
      </c>
      <c r="EA310" s="2" t="s">
        <v>40</v>
      </c>
      <c r="EB310" s="2" t="s">
        <v>694</v>
      </c>
    </row>
    <row r="311" spans="1:133" s="51" customFormat="1" x14ac:dyDescent="0.25">
      <c r="A311" s="72">
        <v>65390</v>
      </c>
      <c r="B311" s="72" t="s">
        <v>717</v>
      </c>
      <c r="C311" s="72" t="s">
        <v>166</v>
      </c>
      <c r="D311" s="112" t="s">
        <v>31</v>
      </c>
      <c r="E311" s="72" t="s">
        <v>5</v>
      </c>
      <c r="F311" s="72" t="s">
        <v>670</v>
      </c>
      <c r="G311" s="98">
        <v>43739</v>
      </c>
      <c r="H311" s="72" t="s">
        <v>0</v>
      </c>
      <c r="I311" s="20" t="s">
        <v>286</v>
      </c>
      <c r="J311" s="20" t="s">
        <v>284</v>
      </c>
      <c r="K311" s="123">
        <f>+COUNTIF($N311,"&lt;=21")+COUNTIF($AA311,"&lt;=9")+COUNTIF($AJ311,"&lt;=16")+COUNTIF($AN311,"&gt;=22")+COUNTIF($AP311,"&gt;=17")+COUNTIF($AQ311,"&lt;=14")+COUNTIF($AR311,"&gt;=19")+COUNTIF($BK311,"&lt;=15")+COUNTIF($BO311,"&gt;=16")+COUNTIF($BX311,"&lt;=10")</f>
        <v>5</v>
      </c>
      <c r="L311" s="124">
        <f>65-(+DU311+DV311+DW311+DX311+DY311+DZ311)</f>
        <v>16</v>
      </c>
      <c r="M311" s="113">
        <v>13</v>
      </c>
      <c r="N311" s="113">
        <v>24</v>
      </c>
      <c r="O311" s="113">
        <v>14</v>
      </c>
      <c r="P311" s="113">
        <v>11</v>
      </c>
      <c r="Q311" s="114">
        <v>11</v>
      </c>
      <c r="R311" s="114">
        <v>14</v>
      </c>
      <c r="S311" s="113">
        <v>12</v>
      </c>
      <c r="T311" s="113">
        <v>12</v>
      </c>
      <c r="U311" s="113">
        <v>13</v>
      </c>
      <c r="V311" s="113">
        <v>13</v>
      </c>
      <c r="W311" s="113">
        <v>13</v>
      </c>
      <c r="X311" s="113">
        <v>16</v>
      </c>
      <c r="Y311" s="113">
        <v>18</v>
      </c>
      <c r="Z311" s="114">
        <v>9</v>
      </c>
      <c r="AA311" s="114">
        <v>10</v>
      </c>
      <c r="AB311" s="113">
        <v>11</v>
      </c>
      <c r="AC311" s="113">
        <v>11</v>
      </c>
      <c r="AD311" s="113">
        <v>25</v>
      </c>
      <c r="AE311" s="113">
        <v>14</v>
      </c>
      <c r="AF311" s="113">
        <v>19</v>
      </c>
      <c r="AG311" s="113">
        <v>29</v>
      </c>
      <c r="AH311" s="114">
        <v>15</v>
      </c>
      <c r="AI311" s="114">
        <v>16</v>
      </c>
      <c r="AJ311" s="114">
        <v>16</v>
      </c>
      <c r="AK311" s="114">
        <v>17</v>
      </c>
      <c r="AL311" s="113">
        <v>10</v>
      </c>
      <c r="AM311" s="113">
        <v>11</v>
      </c>
      <c r="AN311" s="114">
        <v>23</v>
      </c>
      <c r="AO311" s="114">
        <v>23</v>
      </c>
      <c r="AP311" s="113">
        <v>17</v>
      </c>
      <c r="AQ311" s="113">
        <v>14</v>
      </c>
      <c r="AR311" s="113">
        <v>18</v>
      </c>
      <c r="AS311" s="113">
        <v>16</v>
      </c>
      <c r="AT311" s="114">
        <v>36</v>
      </c>
      <c r="AU311" s="114">
        <v>39</v>
      </c>
      <c r="AV311" s="113">
        <v>12</v>
      </c>
      <c r="AW311" s="113">
        <v>12</v>
      </c>
      <c r="AX311" s="113">
        <v>11</v>
      </c>
      <c r="AY311" s="113">
        <v>9</v>
      </c>
      <c r="AZ311" s="114">
        <v>15</v>
      </c>
      <c r="BA311" s="114">
        <v>16</v>
      </c>
      <c r="BB311" s="113">
        <v>8</v>
      </c>
      <c r="BC311" s="113">
        <v>10</v>
      </c>
      <c r="BD311" s="113">
        <v>10</v>
      </c>
      <c r="BE311" s="113">
        <v>8</v>
      </c>
      <c r="BF311" s="113">
        <v>11</v>
      </c>
      <c r="BG311" s="113">
        <v>11</v>
      </c>
      <c r="BH311" s="113">
        <v>12</v>
      </c>
      <c r="BI311" s="114">
        <v>23</v>
      </c>
      <c r="BJ311" s="114">
        <v>23</v>
      </c>
      <c r="BK311" s="113">
        <v>16</v>
      </c>
      <c r="BL311" s="113">
        <v>10</v>
      </c>
      <c r="BM311" s="113">
        <v>12</v>
      </c>
      <c r="BN311" s="113">
        <v>12</v>
      </c>
      <c r="BO311" s="113">
        <v>16</v>
      </c>
      <c r="BP311" s="113">
        <v>8</v>
      </c>
      <c r="BQ311" s="113">
        <v>13</v>
      </c>
      <c r="BR311" s="113">
        <v>22</v>
      </c>
      <c r="BS311" s="113">
        <v>20</v>
      </c>
      <c r="BT311" s="113">
        <v>13</v>
      </c>
      <c r="BU311" s="113">
        <v>12</v>
      </c>
      <c r="BV311" s="113">
        <v>11</v>
      </c>
      <c r="BW311" s="113">
        <v>13</v>
      </c>
      <c r="BX311" s="113">
        <v>11</v>
      </c>
      <c r="BY311" s="113">
        <v>11</v>
      </c>
      <c r="BZ311" s="113">
        <v>12</v>
      </c>
      <c r="CA311" s="113">
        <v>12</v>
      </c>
      <c r="CB311" s="71" t="s">
        <v>0</v>
      </c>
      <c r="CC311" s="71" t="s">
        <v>0</v>
      </c>
      <c r="CD311" s="71" t="s">
        <v>0</v>
      </c>
      <c r="CE311" s="71" t="s">
        <v>0</v>
      </c>
      <c r="CF311" s="71" t="s">
        <v>0</v>
      </c>
      <c r="CG311" s="71" t="s">
        <v>0</v>
      </c>
      <c r="CH311" s="71" t="s">
        <v>0</v>
      </c>
      <c r="CI311" s="71" t="s">
        <v>0</v>
      </c>
      <c r="CJ311" s="71" t="s">
        <v>0</v>
      </c>
      <c r="CK311" s="71" t="s">
        <v>0</v>
      </c>
      <c r="CL311" s="71" t="s">
        <v>0</v>
      </c>
      <c r="CM311" s="71" t="s">
        <v>0</v>
      </c>
      <c r="CN311" s="71" t="s">
        <v>0</v>
      </c>
      <c r="CO311" s="71" t="s">
        <v>0</v>
      </c>
      <c r="CP311" s="71" t="s">
        <v>0</v>
      </c>
      <c r="CQ311" s="71" t="s">
        <v>0</v>
      </c>
      <c r="CR311" s="71" t="s">
        <v>0</v>
      </c>
      <c r="CS311" s="71" t="s">
        <v>0</v>
      </c>
      <c r="CT311" s="71" t="s">
        <v>0</v>
      </c>
      <c r="CU311" s="71" t="s">
        <v>0</v>
      </c>
      <c r="CV311" s="71" t="s">
        <v>0</v>
      </c>
      <c r="CW311" s="71" t="s">
        <v>0</v>
      </c>
      <c r="CX311" s="71" t="s">
        <v>0</v>
      </c>
      <c r="CY311" s="71" t="s">
        <v>0</v>
      </c>
      <c r="CZ311" s="71" t="s">
        <v>0</v>
      </c>
      <c r="DA311" s="71" t="s">
        <v>0</v>
      </c>
      <c r="DB311" s="71" t="s">
        <v>0</v>
      </c>
      <c r="DC311" s="71" t="s">
        <v>0</v>
      </c>
      <c r="DD311" s="71" t="s">
        <v>0</v>
      </c>
      <c r="DE311" s="71" t="s">
        <v>0</v>
      </c>
      <c r="DF311" s="71" t="s">
        <v>0</v>
      </c>
      <c r="DG311" s="71" t="s">
        <v>0</v>
      </c>
      <c r="DH311" s="71" t="s">
        <v>0</v>
      </c>
      <c r="DI311" s="71" t="s">
        <v>0</v>
      </c>
      <c r="DJ311" s="71" t="s">
        <v>0</v>
      </c>
      <c r="DK311" s="71" t="s">
        <v>0</v>
      </c>
      <c r="DL311" s="71" t="s">
        <v>0</v>
      </c>
      <c r="DM311" s="71" t="s">
        <v>0</v>
      </c>
      <c r="DN311" s="71" t="s">
        <v>0</v>
      </c>
      <c r="DO311" s="71" t="s">
        <v>0</v>
      </c>
      <c r="DP311" s="71" t="s">
        <v>0</v>
      </c>
      <c r="DQ311" s="71" t="s">
        <v>0</v>
      </c>
      <c r="DR311" s="71" t="s">
        <v>0</v>
      </c>
      <c r="DS311" s="71" t="s">
        <v>0</v>
      </c>
      <c r="DT311" s="143">
        <f>(2.71828^(-492.8857+59.0795*K311+7.224*L311))/(1+(2.71828^(-492.8857+59.0795*K311+7.224*L311)))</f>
        <v>2.6883253166261026E-36</v>
      </c>
      <c r="DU311" s="40">
        <f>COUNTIF($M311,"=13")+COUNTIF($N311,"=21")+COUNTIF($O311,"=14")+COUNTIF($P311,"=11")+COUNTIF($Q311,"=11")+COUNTIF($R311,"=14")+COUNTIF($S311,"=12")+COUNTIF($T311,"=12")+COUNTIF($U311,"=12")+COUNTIF($V311,"=13")+COUNTIF($W311,"=13")+COUNTIF($X311,"=16")</f>
        <v>10</v>
      </c>
      <c r="DV311" s="40">
        <f>COUNTIF($Y311,"=17")+COUNTIF($Z311,"=9")+COUNTIF($AA311,"=9")+COUNTIF($AB311,"=11")+COUNTIF($AC311,"=11")+COUNTIF($AD311,"=25")+COUNTIF($AE311,"=15")+COUNTIF($AF311,"=19")+COUNTIF($AG311,"=30")+COUNTIF($AH311,"=15")+COUNTIF($AI311,"=15")+COUNTIF($AJ311,"=16")+COUNTIF($AK311,"=17")</f>
        <v>8</v>
      </c>
      <c r="DW311" s="40">
        <f>COUNTIF($AL311,"=11")+COUNTIF($AM311,"=11")+COUNTIF($AN311,"=22")+COUNTIF($AO311,"=23")+COUNTIF($AP311,"=17")+COUNTIF($AQ311,"=14")+COUNTIF($AR311,"=19")+COUNTIF($AS311,"=17")+COUNTIF($AV311,"=12")+COUNTIF($AW311,"=12")</f>
        <v>6</v>
      </c>
      <c r="DX311" s="40">
        <f>COUNTIF($AX311,"=11")+COUNTIF($AY311,"=9")+COUNTIF($AZ311,"=15")+COUNTIF($BA311,"=16")+COUNTIF($BB311,"=8")+COUNTIF($BC311,"=10")+COUNTIF($BD311,"=10")+COUNTIF($BE311,"=8")+COUNTIF($BF311,"=10")+COUNTIF($BG311,"=10")</f>
        <v>8</v>
      </c>
      <c r="DY311" s="40">
        <f>COUNTIF($BH311,"=12")+COUNTIF($BI311,"=23")+COUNTIF($BJ311,"=23")+COUNTIF($BK311,"=15")+COUNTIF($BL311,"=10")+COUNTIF($BM311,"=12")+COUNTIF($BN311,"=12")+COUNTIF($BO311,"=16")+COUNTIF($BP311,"=8")+COUNTIF($BQ311,"=12")+COUNTIF($BR311,"=22")+COUNTIF($BS311,"=20")+COUNTIF($BT311,"=13")</f>
        <v>11</v>
      </c>
      <c r="DZ311" s="40">
        <f>COUNTIF($BU311,"=12")+COUNTIF($BV311,"=11")+COUNTIF($BW311,"=13")+COUNTIF($BX311,"=10")+COUNTIF($BY311,"=11")+COUNTIF($BZ311,"=12")+COUNTIF($CA311,"=12")</f>
        <v>6</v>
      </c>
      <c r="EA311" s="72" t="s">
        <v>116</v>
      </c>
      <c r="EB311" s="72" t="s">
        <v>671</v>
      </c>
    </row>
    <row r="312" spans="1:133" s="51" customFormat="1" x14ac:dyDescent="0.25">
      <c r="A312" s="72">
        <v>113257</v>
      </c>
      <c r="B312" s="26" t="s">
        <v>42</v>
      </c>
      <c r="C312" s="72" t="s">
        <v>166</v>
      </c>
      <c r="D312" s="112" t="s">
        <v>31</v>
      </c>
      <c r="E312" s="72" t="s">
        <v>6</v>
      </c>
      <c r="F312" s="72" t="s">
        <v>43</v>
      </c>
      <c r="G312" s="98">
        <v>43739</v>
      </c>
      <c r="H312" s="72" t="s">
        <v>0</v>
      </c>
      <c r="I312" s="20" t="s">
        <v>286</v>
      </c>
      <c r="J312" s="20" t="s">
        <v>284</v>
      </c>
      <c r="K312" s="123">
        <f>+COUNTIF($N312,"&lt;=21")+COUNTIF($AA312,"&lt;=9")+COUNTIF($AJ312,"&lt;=16")+COUNTIF($AN312,"&gt;=22")+COUNTIF($AP312,"&gt;=17")+COUNTIF($AQ312,"&lt;=14")+COUNTIF($AR312,"&gt;=19")+COUNTIF($BK312,"&lt;=15")+COUNTIF($BO312,"&gt;=16")+COUNTIF($BX312,"&lt;=10")</f>
        <v>5</v>
      </c>
      <c r="L312" s="124">
        <f>65-(+DU312+DV312+DW312+DX312+DY312+DZ312)</f>
        <v>16</v>
      </c>
      <c r="M312" s="113">
        <v>13</v>
      </c>
      <c r="N312" s="113">
        <v>24</v>
      </c>
      <c r="O312" s="113">
        <v>14</v>
      </c>
      <c r="P312" s="113">
        <v>12</v>
      </c>
      <c r="Q312" s="114">
        <v>11</v>
      </c>
      <c r="R312" s="114">
        <v>13</v>
      </c>
      <c r="S312" s="113">
        <v>12</v>
      </c>
      <c r="T312" s="113">
        <v>12</v>
      </c>
      <c r="U312" s="113">
        <v>12</v>
      </c>
      <c r="V312" s="113">
        <v>13</v>
      </c>
      <c r="W312" s="113">
        <v>14</v>
      </c>
      <c r="X312" s="113">
        <v>16</v>
      </c>
      <c r="Y312" s="113">
        <v>19</v>
      </c>
      <c r="Z312" s="114">
        <v>9</v>
      </c>
      <c r="AA312" s="114">
        <v>10</v>
      </c>
      <c r="AB312" s="113">
        <v>11</v>
      </c>
      <c r="AC312" s="113">
        <v>11</v>
      </c>
      <c r="AD312" s="113">
        <v>25</v>
      </c>
      <c r="AE312" s="113">
        <v>16</v>
      </c>
      <c r="AF312" s="113">
        <v>18</v>
      </c>
      <c r="AG312" s="113">
        <v>29</v>
      </c>
      <c r="AH312" s="114">
        <v>15</v>
      </c>
      <c r="AI312" s="114">
        <v>16</v>
      </c>
      <c r="AJ312" s="114">
        <v>16</v>
      </c>
      <c r="AK312" s="114">
        <v>17</v>
      </c>
      <c r="AL312" s="113">
        <v>11</v>
      </c>
      <c r="AM312" s="113">
        <v>11</v>
      </c>
      <c r="AN312" s="114">
        <v>19</v>
      </c>
      <c r="AO312" s="114">
        <v>23</v>
      </c>
      <c r="AP312" s="113">
        <v>17</v>
      </c>
      <c r="AQ312" s="113">
        <v>16</v>
      </c>
      <c r="AR312" s="113">
        <v>19</v>
      </c>
      <c r="AS312" s="113">
        <v>17</v>
      </c>
      <c r="AT312" s="114">
        <v>37</v>
      </c>
      <c r="AU312" s="114">
        <v>39</v>
      </c>
      <c r="AV312" s="113">
        <v>12</v>
      </c>
      <c r="AW312" s="113">
        <v>12</v>
      </c>
      <c r="AX312" s="113">
        <v>12</v>
      </c>
      <c r="AY312" s="113">
        <v>9</v>
      </c>
      <c r="AZ312" s="114">
        <v>15</v>
      </c>
      <c r="BA312" s="114">
        <v>16</v>
      </c>
      <c r="BB312" s="113">
        <v>8</v>
      </c>
      <c r="BC312" s="113">
        <v>10</v>
      </c>
      <c r="BD312" s="113">
        <v>10</v>
      </c>
      <c r="BE312" s="113">
        <v>8</v>
      </c>
      <c r="BF312" s="113">
        <v>10</v>
      </c>
      <c r="BG312" s="113">
        <v>10</v>
      </c>
      <c r="BH312" s="113">
        <v>12</v>
      </c>
      <c r="BI312" s="114">
        <v>21</v>
      </c>
      <c r="BJ312" s="114">
        <v>23</v>
      </c>
      <c r="BK312" s="113">
        <v>15</v>
      </c>
      <c r="BL312" s="113">
        <v>10</v>
      </c>
      <c r="BM312" s="113">
        <v>12</v>
      </c>
      <c r="BN312" s="113">
        <v>12</v>
      </c>
      <c r="BO312" s="113">
        <v>16</v>
      </c>
      <c r="BP312" s="113">
        <v>8</v>
      </c>
      <c r="BQ312" s="113">
        <v>12</v>
      </c>
      <c r="BR312" s="113">
        <v>25</v>
      </c>
      <c r="BS312" s="113">
        <v>20</v>
      </c>
      <c r="BT312" s="113">
        <v>13</v>
      </c>
      <c r="BU312" s="113">
        <v>12</v>
      </c>
      <c r="BV312" s="113">
        <v>11</v>
      </c>
      <c r="BW312" s="113">
        <v>13</v>
      </c>
      <c r="BX312" s="113">
        <v>11</v>
      </c>
      <c r="BY312" s="113">
        <v>11</v>
      </c>
      <c r="BZ312" s="113">
        <v>12</v>
      </c>
      <c r="CA312" s="113">
        <v>12</v>
      </c>
      <c r="CB312" s="62" t="s">
        <v>0</v>
      </c>
      <c r="CC312" s="62" t="s">
        <v>0</v>
      </c>
      <c r="CD312" s="62" t="s">
        <v>0</v>
      </c>
      <c r="CE312" s="62" t="s">
        <v>0</v>
      </c>
      <c r="CF312" s="62" t="s">
        <v>0</v>
      </c>
      <c r="CG312" s="62" t="s">
        <v>0</v>
      </c>
      <c r="CH312" s="62" t="s">
        <v>0</v>
      </c>
      <c r="CI312" s="62" t="s">
        <v>0</v>
      </c>
      <c r="CJ312" s="62" t="s">
        <v>0</v>
      </c>
      <c r="CK312" s="62" t="s">
        <v>0</v>
      </c>
      <c r="CL312" s="62" t="s">
        <v>0</v>
      </c>
      <c r="CM312" s="62" t="s">
        <v>0</v>
      </c>
      <c r="CN312" s="62" t="s">
        <v>0</v>
      </c>
      <c r="CO312" s="62" t="s">
        <v>0</v>
      </c>
      <c r="CP312" s="62" t="s">
        <v>0</v>
      </c>
      <c r="CQ312" s="62" t="s">
        <v>0</v>
      </c>
      <c r="CR312" s="62" t="s">
        <v>0</v>
      </c>
      <c r="CS312" s="62" t="s">
        <v>0</v>
      </c>
      <c r="CT312" s="62" t="s">
        <v>0</v>
      </c>
      <c r="CU312" s="62" t="s">
        <v>0</v>
      </c>
      <c r="CV312" s="62" t="s">
        <v>0</v>
      </c>
      <c r="CW312" s="62" t="s">
        <v>0</v>
      </c>
      <c r="CX312" s="62" t="s">
        <v>0</v>
      </c>
      <c r="CY312" s="62" t="s">
        <v>0</v>
      </c>
      <c r="CZ312" s="62" t="s">
        <v>0</v>
      </c>
      <c r="DA312" s="62" t="s">
        <v>0</v>
      </c>
      <c r="DB312" s="62" t="s">
        <v>0</v>
      </c>
      <c r="DC312" s="62" t="s">
        <v>0</v>
      </c>
      <c r="DD312" s="62" t="s">
        <v>0</v>
      </c>
      <c r="DE312" s="62" t="s">
        <v>0</v>
      </c>
      <c r="DF312" s="62" t="s">
        <v>0</v>
      </c>
      <c r="DG312" s="62" t="s">
        <v>0</v>
      </c>
      <c r="DH312" s="62" t="s">
        <v>0</v>
      </c>
      <c r="DI312" s="62" t="s">
        <v>0</v>
      </c>
      <c r="DJ312" s="62" t="s">
        <v>0</v>
      </c>
      <c r="DK312" s="62" t="s">
        <v>0</v>
      </c>
      <c r="DL312" s="62" t="s">
        <v>0</v>
      </c>
      <c r="DM312" s="62" t="s">
        <v>0</v>
      </c>
      <c r="DN312" s="62" t="s">
        <v>0</v>
      </c>
      <c r="DO312" s="62" t="s">
        <v>0</v>
      </c>
      <c r="DP312" s="62" t="s">
        <v>0</v>
      </c>
      <c r="DQ312" s="62" t="s">
        <v>0</v>
      </c>
      <c r="DR312" s="62" t="s">
        <v>0</v>
      </c>
      <c r="DS312" s="62" t="s">
        <v>0</v>
      </c>
      <c r="DT312" s="143">
        <f>(2.71828^(-492.8857+59.0795*K312+7.224*L312))/(1+(2.71828^(-492.8857+59.0795*K312+7.224*L312)))</f>
        <v>2.6883253166261026E-36</v>
      </c>
      <c r="DU312" s="40">
        <f>COUNTIF($M312,"=13")+COUNTIF($N312,"=21")+COUNTIF($O312,"=14")+COUNTIF($P312,"=11")+COUNTIF($Q312,"=11")+COUNTIF($R312,"=14")+COUNTIF($S312,"=12")+COUNTIF($T312,"=12")+COUNTIF($U312,"=12")+COUNTIF($V312,"=13")+COUNTIF($W312,"=13")+COUNTIF($X312,"=16")</f>
        <v>8</v>
      </c>
      <c r="DV312" s="40">
        <f>COUNTIF($Y312,"=17")+COUNTIF($Z312,"=9")+COUNTIF($AA312,"=9")+COUNTIF($AB312,"=11")+COUNTIF($AC312,"=11")+COUNTIF($AD312,"=25")+COUNTIF($AE312,"=15")+COUNTIF($AF312,"=19")+COUNTIF($AG312,"=30")+COUNTIF($AH312,"=15")+COUNTIF($AI312,"=15")+COUNTIF($AJ312,"=16")+COUNTIF($AK312,"=17")</f>
        <v>7</v>
      </c>
      <c r="DW312" s="40">
        <f>COUNTIF($AL312,"=11")+COUNTIF($AM312,"=11")+COUNTIF($AN312,"=22")+COUNTIF($AO312,"=23")+COUNTIF($AP312,"=17")+COUNTIF($AQ312,"=14")+COUNTIF($AR312,"=19")+COUNTIF($AS312,"=17")+COUNTIF($AV312,"=12")+COUNTIF($AW312,"=12")</f>
        <v>8</v>
      </c>
      <c r="DX312" s="40">
        <f>COUNTIF($AX312,"=11")+COUNTIF($AY312,"=9")+COUNTIF($AZ312,"=15")+COUNTIF($BA312,"=16")+COUNTIF($BB312,"=8")+COUNTIF($BC312,"=10")+COUNTIF($BD312,"=10")+COUNTIF($BE312,"=8")+COUNTIF($BF312,"=10")+COUNTIF($BG312,"=10")</f>
        <v>9</v>
      </c>
      <c r="DY312" s="40">
        <f>COUNTIF($BH312,"=12")+COUNTIF($BI312,"=23")+COUNTIF($BJ312,"=23")+COUNTIF($BK312,"=15")+COUNTIF($BL312,"=10")+COUNTIF($BM312,"=12")+COUNTIF($BN312,"=12")+COUNTIF($BO312,"=16")+COUNTIF($BP312,"=8")+COUNTIF($BQ312,"=12")+COUNTIF($BR312,"=22")+COUNTIF($BS312,"=20")+COUNTIF($BT312,"=13")</f>
        <v>11</v>
      </c>
      <c r="DZ312" s="40">
        <f>COUNTIF($BU312,"=12")+COUNTIF($BV312,"=11")+COUNTIF($BW312,"=13")+COUNTIF($BX312,"=10")+COUNTIF($BY312,"=11")+COUNTIF($BZ312,"=12")+COUNTIF($CA312,"=12")</f>
        <v>6</v>
      </c>
      <c r="EA312" s="72" t="s">
        <v>71</v>
      </c>
      <c r="EB312" s="72" t="s">
        <v>676</v>
      </c>
    </row>
    <row r="313" spans="1:133" s="51" customFormat="1" x14ac:dyDescent="0.25">
      <c r="A313" s="20">
        <v>129918</v>
      </c>
      <c r="B313" s="2" t="s">
        <v>115</v>
      </c>
      <c r="C313" s="2" t="s">
        <v>166</v>
      </c>
      <c r="D313" s="112" t="s">
        <v>31</v>
      </c>
      <c r="E313" s="2" t="s">
        <v>111</v>
      </c>
      <c r="F313" s="20" t="s">
        <v>115</v>
      </c>
      <c r="G313" s="98">
        <v>43739</v>
      </c>
      <c r="H313" s="72" t="s">
        <v>0</v>
      </c>
      <c r="I313" s="20" t="s">
        <v>286</v>
      </c>
      <c r="J313" s="20" t="s">
        <v>284</v>
      </c>
      <c r="K313" s="123">
        <f>+COUNTIF($N313,"&lt;=21")+COUNTIF($AA313,"&lt;=9")+COUNTIF($AJ313,"&lt;=16")+COUNTIF($AN313,"&gt;=22")+COUNTIF($AP313,"&gt;=17")+COUNTIF($AQ313,"&lt;=14")+COUNTIF($AR313,"&gt;=19")+COUNTIF($BK313,"&lt;=15")+COUNTIF($BO313,"&gt;=16")+COUNTIF($BX313,"&lt;=10")</f>
        <v>5</v>
      </c>
      <c r="L313" s="124">
        <f>65-(+DU313+DV313+DW313+DX313+DY313+DZ313)</f>
        <v>16</v>
      </c>
      <c r="M313" s="54">
        <v>13</v>
      </c>
      <c r="N313" s="54">
        <v>24</v>
      </c>
      <c r="O313" s="54">
        <v>14</v>
      </c>
      <c r="P313" s="54">
        <v>12</v>
      </c>
      <c r="Q313" s="114">
        <v>11</v>
      </c>
      <c r="R313" s="114">
        <v>14</v>
      </c>
      <c r="S313" s="54">
        <v>12</v>
      </c>
      <c r="T313" s="54">
        <v>12</v>
      </c>
      <c r="U313" s="54">
        <v>11</v>
      </c>
      <c r="V313" s="54">
        <v>14</v>
      </c>
      <c r="W313" s="54">
        <v>14</v>
      </c>
      <c r="X313" s="54">
        <v>16</v>
      </c>
      <c r="Y313" s="54">
        <v>17</v>
      </c>
      <c r="Z313" s="114">
        <v>9</v>
      </c>
      <c r="AA313" s="114">
        <v>10</v>
      </c>
      <c r="AB313" s="54">
        <v>11</v>
      </c>
      <c r="AC313" s="54">
        <v>11</v>
      </c>
      <c r="AD313" s="54">
        <v>25</v>
      </c>
      <c r="AE313" s="54">
        <v>15</v>
      </c>
      <c r="AF313" s="54">
        <v>19</v>
      </c>
      <c r="AG313" s="54">
        <v>29</v>
      </c>
      <c r="AH313" s="114">
        <v>15</v>
      </c>
      <c r="AI313" s="114">
        <v>15</v>
      </c>
      <c r="AJ313" s="114">
        <v>16</v>
      </c>
      <c r="AK313" s="114">
        <v>17</v>
      </c>
      <c r="AL313" s="54">
        <v>11</v>
      </c>
      <c r="AM313" s="54">
        <v>11</v>
      </c>
      <c r="AN313" s="114">
        <v>19</v>
      </c>
      <c r="AO313" s="114">
        <v>23</v>
      </c>
      <c r="AP313" s="54">
        <v>17</v>
      </c>
      <c r="AQ313" s="54">
        <v>14</v>
      </c>
      <c r="AR313" s="54">
        <v>20</v>
      </c>
      <c r="AS313" s="54">
        <v>18</v>
      </c>
      <c r="AT313" s="114">
        <v>37</v>
      </c>
      <c r="AU313" s="114">
        <v>38</v>
      </c>
      <c r="AV313" s="54">
        <v>12</v>
      </c>
      <c r="AW313" s="54">
        <v>12</v>
      </c>
      <c r="AX313" s="54">
        <v>11</v>
      </c>
      <c r="AY313" s="54">
        <v>9</v>
      </c>
      <c r="AZ313" s="114">
        <v>15</v>
      </c>
      <c r="BA313" s="114">
        <v>16</v>
      </c>
      <c r="BB313" s="54">
        <v>8</v>
      </c>
      <c r="BC313" s="54">
        <v>10</v>
      </c>
      <c r="BD313" s="54">
        <v>11</v>
      </c>
      <c r="BE313" s="54">
        <v>8</v>
      </c>
      <c r="BF313" s="54">
        <v>10</v>
      </c>
      <c r="BG313" s="54">
        <v>11</v>
      </c>
      <c r="BH313" s="54">
        <v>12</v>
      </c>
      <c r="BI313" s="114">
        <v>21</v>
      </c>
      <c r="BJ313" s="114">
        <v>23</v>
      </c>
      <c r="BK313" s="54">
        <v>16</v>
      </c>
      <c r="BL313" s="54">
        <v>10</v>
      </c>
      <c r="BM313" s="54">
        <v>12</v>
      </c>
      <c r="BN313" s="54">
        <v>12</v>
      </c>
      <c r="BO313" s="54">
        <v>16</v>
      </c>
      <c r="BP313" s="54">
        <v>8</v>
      </c>
      <c r="BQ313" s="54">
        <v>12</v>
      </c>
      <c r="BR313" s="54">
        <v>25</v>
      </c>
      <c r="BS313" s="54">
        <v>20</v>
      </c>
      <c r="BT313" s="54">
        <v>13</v>
      </c>
      <c r="BU313" s="54">
        <v>12</v>
      </c>
      <c r="BV313" s="54">
        <v>11</v>
      </c>
      <c r="BW313" s="54">
        <v>13</v>
      </c>
      <c r="BX313" s="54">
        <v>11</v>
      </c>
      <c r="BY313" s="54">
        <v>11</v>
      </c>
      <c r="BZ313" s="54">
        <v>12</v>
      </c>
      <c r="CA313" s="54">
        <v>12</v>
      </c>
      <c r="CB313" s="71" t="s">
        <v>0</v>
      </c>
      <c r="CC313" s="71" t="s">
        <v>0</v>
      </c>
      <c r="CD313" s="71" t="s">
        <v>0</v>
      </c>
      <c r="CE313" s="71" t="s">
        <v>0</v>
      </c>
      <c r="CF313" s="71" t="s">
        <v>0</v>
      </c>
      <c r="CG313" s="71" t="s">
        <v>0</v>
      </c>
      <c r="CH313" s="71" t="s">
        <v>0</v>
      </c>
      <c r="CI313" s="71" t="s">
        <v>0</v>
      </c>
      <c r="CJ313" s="71" t="s">
        <v>0</v>
      </c>
      <c r="CK313" s="71" t="s">
        <v>0</v>
      </c>
      <c r="CL313" s="71" t="s">
        <v>0</v>
      </c>
      <c r="CM313" s="71" t="s">
        <v>0</v>
      </c>
      <c r="CN313" s="71" t="s">
        <v>0</v>
      </c>
      <c r="CO313" s="71" t="s">
        <v>0</v>
      </c>
      <c r="CP313" s="71" t="s">
        <v>0</v>
      </c>
      <c r="CQ313" s="71" t="s">
        <v>0</v>
      </c>
      <c r="CR313" s="71" t="s">
        <v>0</v>
      </c>
      <c r="CS313" s="71" t="s">
        <v>0</v>
      </c>
      <c r="CT313" s="71" t="s">
        <v>0</v>
      </c>
      <c r="CU313" s="71" t="s">
        <v>0</v>
      </c>
      <c r="CV313" s="71" t="s">
        <v>0</v>
      </c>
      <c r="CW313" s="71" t="s">
        <v>0</v>
      </c>
      <c r="CX313" s="71" t="s">
        <v>0</v>
      </c>
      <c r="CY313" s="71" t="s">
        <v>0</v>
      </c>
      <c r="CZ313" s="71" t="s">
        <v>0</v>
      </c>
      <c r="DA313" s="71" t="s">
        <v>0</v>
      </c>
      <c r="DB313" s="71" t="s">
        <v>0</v>
      </c>
      <c r="DC313" s="71" t="s">
        <v>0</v>
      </c>
      <c r="DD313" s="71" t="s">
        <v>0</v>
      </c>
      <c r="DE313" s="71" t="s">
        <v>0</v>
      </c>
      <c r="DF313" s="71" t="s">
        <v>0</v>
      </c>
      <c r="DG313" s="71" t="s">
        <v>0</v>
      </c>
      <c r="DH313" s="71" t="s">
        <v>0</v>
      </c>
      <c r="DI313" s="71" t="s">
        <v>0</v>
      </c>
      <c r="DJ313" s="71" t="s">
        <v>0</v>
      </c>
      <c r="DK313" s="71" t="s">
        <v>0</v>
      </c>
      <c r="DL313" s="71" t="s">
        <v>0</v>
      </c>
      <c r="DM313" s="71" t="s">
        <v>0</v>
      </c>
      <c r="DN313" s="71" t="s">
        <v>0</v>
      </c>
      <c r="DO313" s="71" t="s">
        <v>0</v>
      </c>
      <c r="DP313" s="71" t="s">
        <v>0</v>
      </c>
      <c r="DQ313" s="71" t="s">
        <v>0</v>
      </c>
      <c r="DR313" s="71" t="s">
        <v>0</v>
      </c>
      <c r="DS313" s="71" t="s">
        <v>0</v>
      </c>
      <c r="DT313" s="143">
        <f>(2.71828^(-492.8857+59.0795*K313+7.224*L313))/(1+(2.71828^(-492.8857+59.0795*K313+7.224*L313)))</f>
        <v>2.6883253166261026E-36</v>
      </c>
      <c r="DU313" s="40">
        <f>COUNTIF($M313,"=13")+COUNTIF($N313,"=21")+COUNTIF($O313,"=14")+COUNTIF($P313,"=11")+COUNTIF($Q313,"=11")+COUNTIF($R313,"=14")+COUNTIF($S313,"=12")+COUNTIF($T313,"=12")+COUNTIF($U313,"=12")+COUNTIF($V313,"=13")+COUNTIF($W313,"=13")+COUNTIF($X313,"=16")</f>
        <v>7</v>
      </c>
      <c r="DV313" s="40">
        <f>COUNTIF($Y313,"=17")+COUNTIF($Z313,"=9")+COUNTIF($AA313,"=9")+COUNTIF($AB313,"=11")+COUNTIF($AC313,"=11")+COUNTIF($AD313,"=25")+COUNTIF($AE313,"=15")+COUNTIF($AF313,"=19")+COUNTIF($AG313,"=30")+COUNTIF($AH313,"=15")+COUNTIF($AI313,"=15")+COUNTIF($AJ313,"=16")+COUNTIF($AK313,"=17")</f>
        <v>11</v>
      </c>
      <c r="DW313" s="40">
        <f>COUNTIF($AL313,"=11")+COUNTIF($AM313,"=11")+COUNTIF($AN313,"=22")+COUNTIF($AO313,"=23")+COUNTIF($AP313,"=17")+COUNTIF($AQ313,"=14")+COUNTIF($AR313,"=19")+COUNTIF($AS313,"=17")+COUNTIF($AV313,"=12")+COUNTIF($AW313,"=12")</f>
        <v>7</v>
      </c>
      <c r="DX313" s="40">
        <f>COUNTIF($AX313,"=11")+COUNTIF($AY313,"=9")+COUNTIF($AZ313,"=15")+COUNTIF($BA313,"=16")+COUNTIF($BB313,"=8")+COUNTIF($BC313,"=10")+COUNTIF($BD313,"=10")+COUNTIF($BE313,"=8")+COUNTIF($BF313,"=10")+COUNTIF($BG313,"=10")</f>
        <v>8</v>
      </c>
      <c r="DY313" s="40">
        <f>COUNTIF($BH313,"=12")+COUNTIF($BI313,"=23")+COUNTIF($BJ313,"=23")+COUNTIF($BK313,"=15")+COUNTIF($BL313,"=10")+COUNTIF($BM313,"=12")+COUNTIF($BN313,"=12")+COUNTIF($BO313,"=16")+COUNTIF($BP313,"=8")+COUNTIF($BQ313,"=12")+COUNTIF($BR313,"=22")+COUNTIF($BS313,"=20")+COUNTIF($BT313,"=13")</f>
        <v>10</v>
      </c>
      <c r="DZ313" s="40">
        <f>COUNTIF($BU313,"=12")+COUNTIF($BV313,"=11")+COUNTIF($BW313,"=13")+COUNTIF($BX313,"=10")+COUNTIF($BY313,"=11")+COUNTIF($BZ313,"=12")+COUNTIF($CA313,"=12")</f>
        <v>6</v>
      </c>
      <c r="EA313" s="2" t="s">
        <v>115</v>
      </c>
      <c r="EB313" s="20" t="s">
        <v>0</v>
      </c>
    </row>
    <row r="314" spans="1:133" s="51" customFormat="1" x14ac:dyDescent="0.25">
      <c r="A314" s="20">
        <v>130297</v>
      </c>
      <c r="B314" s="2" t="s">
        <v>163</v>
      </c>
      <c r="C314" s="2" t="s">
        <v>166</v>
      </c>
      <c r="D314" s="112" t="s">
        <v>31</v>
      </c>
      <c r="E314" s="2" t="s">
        <v>12</v>
      </c>
      <c r="F314" s="2" t="s">
        <v>163</v>
      </c>
      <c r="G314" s="98">
        <v>43739</v>
      </c>
      <c r="H314" s="72" t="s">
        <v>0</v>
      </c>
      <c r="I314" s="20" t="s">
        <v>286</v>
      </c>
      <c r="J314" s="2" t="s">
        <v>284</v>
      </c>
      <c r="K314" s="123">
        <f>+COUNTIF($N314,"&lt;=21")+COUNTIF($AA314,"&lt;=9")+COUNTIF($AJ314,"&lt;=16")+COUNTIF($AN314,"&gt;=22")+COUNTIF($AP314,"&gt;=17")+COUNTIF($AQ314,"&lt;=14")+COUNTIF($AR314,"&gt;=19")+COUNTIF($BK314,"&lt;=15")+COUNTIF($BO314,"&gt;=16")+COUNTIF($BX314,"&lt;=10")</f>
        <v>5</v>
      </c>
      <c r="L314" s="124">
        <f>65-(+DU314+DV314+DW314+DX314+DY314+DZ314)</f>
        <v>16</v>
      </c>
      <c r="M314" s="113">
        <v>13</v>
      </c>
      <c r="N314" s="113">
        <v>23</v>
      </c>
      <c r="O314" s="113">
        <v>14</v>
      </c>
      <c r="P314" s="113">
        <v>10</v>
      </c>
      <c r="Q314" s="114">
        <v>11</v>
      </c>
      <c r="R314" s="114">
        <v>14</v>
      </c>
      <c r="S314" s="113">
        <v>12</v>
      </c>
      <c r="T314" s="113">
        <v>12</v>
      </c>
      <c r="U314" s="113">
        <v>12</v>
      </c>
      <c r="V314" s="113">
        <v>13</v>
      </c>
      <c r="W314" s="113">
        <v>14</v>
      </c>
      <c r="X314" s="113">
        <v>15</v>
      </c>
      <c r="Y314" s="113">
        <v>15</v>
      </c>
      <c r="Z314" s="114">
        <v>9</v>
      </c>
      <c r="AA314" s="114">
        <v>10</v>
      </c>
      <c r="AB314" s="113">
        <v>11</v>
      </c>
      <c r="AC314" s="113">
        <v>11</v>
      </c>
      <c r="AD314" s="113">
        <v>26</v>
      </c>
      <c r="AE314" s="113">
        <v>15</v>
      </c>
      <c r="AF314" s="113">
        <v>19</v>
      </c>
      <c r="AG314" s="113">
        <v>29</v>
      </c>
      <c r="AH314" s="114">
        <v>15</v>
      </c>
      <c r="AI314" s="114">
        <v>15</v>
      </c>
      <c r="AJ314" s="114">
        <v>16</v>
      </c>
      <c r="AK314" s="114">
        <v>18</v>
      </c>
      <c r="AL314" s="113">
        <v>11</v>
      </c>
      <c r="AM314" s="113">
        <v>10</v>
      </c>
      <c r="AN314" s="114">
        <v>19</v>
      </c>
      <c r="AO314" s="114">
        <v>23</v>
      </c>
      <c r="AP314" s="113">
        <v>17</v>
      </c>
      <c r="AQ314" s="113">
        <v>14</v>
      </c>
      <c r="AR314" s="113">
        <v>20</v>
      </c>
      <c r="AS314" s="113">
        <v>19</v>
      </c>
      <c r="AT314" s="114">
        <v>37</v>
      </c>
      <c r="AU314" s="114">
        <v>39</v>
      </c>
      <c r="AV314" s="113">
        <v>12</v>
      </c>
      <c r="AW314" s="113">
        <v>12</v>
      </c>
      <c r="AX314" s="113">
        <v>11</v>
      </c>
      <c r="AY314" s="113">
        <v>9</v>
      </c>
      <c r="AZ314" s="114">
        <v>15</v>
      </c>
      <c r="BA314" s="114">
        <v>16</v>
      </c>
      <c r="BB314" s="113">
        <v>8</v>
      </c>
      <c r="BC314" s="113">
        <v>10</v>
      </c>
      <c r="BD314" s="113">
        <v>10</v>
      </c>
      <c r="BE314" s="113">
        <v>8</v>
      </c>
      <c r="BF314" s="113">
        <v>10</v>
      </c>
      <c r="BG314" s="113">
        <v>10</v>
      </c>
      <c r="BH314" s="113">
        <v>12</v>
      </c>
      <c r="BI314" s="114">
        <v>23</v>
      </c>
      <c r="BJ314" s="114">
        <v>23</v>
      </c>
      <c r="BK314" s="113">
        <v>16</v>
      </c>
      <c r="BL314" s="113">
        <v>10</v>
      </c>
      <c r="BM314" s="113">
        <v>12</v>
      </c>
      <c r="BN314" s="113">
        <v>12</v>
      </c>
      <c r="BO314" s="113">
        <v>16</v>
      </c>
      <c r="BP314" s="113">
        <v>8</v>
      </c>
      <c r="BQ314" s="113">
        <v>12</v>
      </c>
      <c r="BR314" s="113">
        <v>22</v>
      </c>
      <c r="BS314" s="113">
        <v>20</v>
      </c>
      <c r="BT314" s="113">
        <v>13</v>
      </c>
      <c r="BU314" s="113">
        <v>12</v>
      </c>
      <c r="BV314" s="113">
        <v>11</v>
      </c>
      <c r="BW314" s="113">
        <v>13</v>
      </c>
      <c r="BX314" s="113">
        <v>11</v>
      </c>
      <c r="BY314" s="113">
        <v>11</v>
      </c>
      <c r="BZ314" s="113">
        <v>13</v>
      </c>
      <c r="CA314" s="113">
        <v>12</v>
      </c>
      <c r="CB314" s="71" t="s">
        <v>0</v>
      </c>
      <c r="CC314" s="71" t="s">
        <v>0</v>
      </c>
      <c r="CD314" s="71" t="s">
        <v>0</v>
      </c>
      <c r="CE314" s="71" t="s">
        <v>0</v>
      </c>
      <c r="CF314" s="71" t="s">
        <v>0</v>
      </c>
      <c r="CG314" s="71" t="s">
        <v>0</v>
      </c>
      <c r="CH314" s="71" t="s">
        <v>0</v>
      </c>
      <c r="CI314" s="71" t="s">
        <v>0</v>
      </c>
      <c r="CJ314" s="71" t="s">
        <v>0</v>
      </c>
      <c r="CK314" s="71" t="s">
        <v>0</v>
      </c>
      <c r="CL314" s="71" t="s">
        <v>0</v>
      </c>
      <c r="CM314" s="71" t="s">
        <v>0</v>
      </c>
      <c r="CN314" s="71" t="s">
        <v>0</v>
      </c>
      <c r="CO314" s="71" t="s">
        <v>0</v>
      </c>
      <c r="CP314" s="71" t="s">
        <v>0</v>
      </c>
      <c r="CQ314" s="71" t="s">
        <v>0</v>
      </c>
      <c r="CR314" s="71" t="s">
        <v>0</v>
      </c>
      <c r="CS314" s="71" t="s">
        <v>0</v>
      </c>
      <c r="CT314" s="71" t="s">
        <v>0</v>
      </c>
      <c r="CU314" s="71" t="s">
        <v>0</v>
      </c>
      <c r="CV314" s="71" t="s">
        <v>0</v>
      </c>
      <c r="CW314" s="71" t="s">
        <v>0</v>
      </c>
      <c r="CX314" s="71" t="s">
        <v>0</v>
      </c>
      <c r="CY314" s="71" t="s">
        <v>0</v>
      </c>
      <c r="CZ314" s="71" t="s">
        <v>0</v>
      </c>
      <c r="DA314" s="71" t="s">
        <v>0</v>
      </c>
      <c r="DB314" s="71" t="s">
        <v>0</v>
      </c>
      <c r="DC314" s="71" t="s">
        <v>0</v>
      </c>
      <c r="DD314" s="71" t="s">
        <v>0</v>
      </c>
      <c r="DE314" s="71" t="s">
        <v>0</v>
      </c>
      <c r="DF314" s="71" t="s">
        <v>0</v>
      </c>
      <c r="DG314" s="71" t="s">
        <v>0</v>
      </c>
      <c r="DH314" s="71" t="s">
        <v>0</v>
      </c>
      <c r="DI314" s="71" t="s">
        <v>0</v>
      </c>
      <c r="DJ314" s="71" t="s">
        <v>0</v>
      </c>
      <c r="DK314" s="71" t="s">
        <v>0</v>
      </c>
      <c r="DL314" s="71" t="s">
        <v>0</v>
      </c>
      <c r="DM314" s="71" t="s">
        <v>0</v>
      </c>
      <c r="DN314" s="71" t="s">
        <v>0</v>
      </c>
      <c r="DO314" s="71" t="s">
        <v>0</v>
      </c>
      <c r="DP314" s="71" t="s">
        <v>0</v>
      </c>
      <c r="DQ314" s="71" t="s">
        <v>0</v>
      </c>
      <c r="DR314" s="71" t="s">
        <v>0</v>
      </c>
      <c r="DS314" s="71" t="s">
        <v>0</v>
      </c>
      <c r="DT314" s="143">
        <f>(2.71828^(-492.8857+59.0795*K314+7.224*L314))/(1+(2.71828^(-492.8857+59.0795*K314+7.224*L314)))</f>
        <v>2.6883253166261026E-36</v>
      </c>
      <c r="DU314" s="40">
        <f>COUNTIF($M314,"=13")+COUNTIF($N314,"=21")+COUNTIF($O314,"=14")+COUNTIF($P314,"=11")+COUNTIF($Q314,"=11")+COUNTIF($R314,"=14")+COUNTIF($S314,"=12")+COUNTIF($T314,"=12")+COUNTIF($U314,"=12")+COUNTIF($V314,"=13")+COUNTIF($W314,"=13")+COUNTIF($X314,"=16")</f>
        <v>8</v>
      </c>
      <c r="DV314" s="40">
        <f>COUNTIF($Y314,"=17")+COUNTIF($Z314,"=9")+COUNTIF($AA314,"=9")+COUNTIF($AB314,"=11")+COUNTIF($AC314,"=11")+COUNTIF($AD314,"=25")+COUNTIF($AE314,"=15")+COUNTIF($AF314,"=19")+COUNTIF($AG314,"=30")+COUNTIF($AH314,"=15")+COUNTIF($AI314,"=15")+COUNTIF($AJ314,"=16")+COUNTIF($AK314,"=17")</f>
        <v>8</v>
      </c>
      <c r="DW314" s="40">
        <f>COUNTIF($AL314,"=11")+COUNTIF($AM314,"=11")+COUNTIF($AN314,"=22")+COUNTIF($AO314,"=23")+COUNTIF($AP314,"=17")+COUNTIF($AQ314,"=14")+COUNTIF($AR314,"=19")+COUNTIF($AS314,"=17")+COUNTIF($AV314,"=12")+COUNTIF($AW314,"=12")</f>
        <v>6</v>
      </c>
      <c r="DX314" s="40">
        <f>COUNTIF($AX314,"=11")+COUNTIF($AY314,"=9")+COUNTIF($AZ314,"=15")+COUNTIF($BA314,"=16")+COUNTIF($BB314,"=8")+COUNTIF($BC314,"=10")+COUNTIF($BD314,"=10")+COUNTIF($BE314,"=8")+COUNTIF($BF314,"=10")+COUNTIF($BG314,"=10")</f>
        <v>10</v>
      </c>
      <c r="DY314" s="40">
        <f>COUNTIF($BH314,"=12")+COUNTIF($BI314,"=23")+COUNTIF($BJ314,"=23")+COUNTIF($BK314,"=15")+COUNTIF($BL314,"=10")+COUNTIF($BM314,"=12")+COUNTIF($BN314,"=12")+COUNTIF($BO314,"=16")+COUNTIF($BP314,"=8")+COUNTIF($BQ314,"=12")+COUNTIF($BR314,"=22")+COUNTIF($BS314,"=20")+COUNTIF($BT314,"=13")</f>
        <v>12</v>
      </c>
      <c r="DZ314" s="40">
        <f>COUNTIF($BU314,"=12")+COUNTIF($BV314,"=11")+COUNTIF($BW314,"=13")+COUNTIF($BX314,"=10")+COUNTIF($BY314,"=11")+COUNTIF($BZ314,"=12")+COUNTIF($CA314,"=12")</f>
        <v>5</v>
      </c>
      <c r="EA314" s="2" t="s">
        <v>163</v>
      </c>
      <c r="EB314" s="2" t="s">
        <v>0</v>
      </c>
    </row>
    <row r="315" spans="1:133" s="51" customFormat="1" x14ac:dyDescent="0.25">
      <c r="A315" s="72">
        <v>176226</v>
      </c>
      <c r="B315" s="52" t="s">
        <v>116</v>
      </c>
      <c r="C315" s="72" t="s">
        <v>151</v>
      </c>
      <c r="D315" s="112" t="s">
        <v>30</v>
      </c>
      <c r="E315" s="2" t="s">
        <v>111</v>
      </c>
      <c r="F315" s="72" t="s">
        <v>41</v>
      </c>
      <c r="G315" s="98">
        <v>43739</v>
      </c>
      <c r="H315" s="72" t="s">
        <v>0</v>
      </c>
      <c r="I315" s="20" t="s">
        <v>286</v>
      </c>
      <c r="J315" s="20" t="s">
        <v>284</v>
      </c>
      <c r="K315" s="123">
        <f>+COUNTIF($N315,"&lt;=21")+COUNTIF($AA315,"&lt;=9")+COUNTIF($AJ315,"&lt;=16")+COUNTIF($AN315,"&gt;=22")+COUNTIF($AP315,"&gt;=17")+COUNTIF($AQ315,"&lt;=14")+COUNTIF($AR315,"&gt;=19")+COUNTIF($BK315,"&lt;=15")+COUNTIF($BO315,"&gt;=16")+COUNTIF($BX315,"&lt;=10")</f>
        <v>5</v>
      </c>
      <c r="L315" s="124">
        <f>65-(+DU315+DV315+DW315+DX315+DY315+DZ315)</f>
        <v>16</v>
      </c>
      <c r="M315" s="113">
        <v>13</v>
      </c>
      <c r="N315" s="113">
        <v>24</v>
      </c>
      <c r="O315" s="113">
        <v>14</v>
      </c>
      <c r="P315" s="113">
        <v>11</v>
      </c>
      <c r="Q315" s="114">
        <v>11</v>
      </c>
      <c r="R315" s="114">
        <v>14</v>
      </c>
      <c r="S315" s="113">
        <v>12</v>
      </c>
      <c r="T315" s="113">
        <v>12</v>
      </c>
      <c r="U315" s="113">
        <v>12</v>
      </c>
      <c r="V315" s="113">
        <v>13</v>
      </c>
      <c r="W315" s="113">
        <v>13</v>
      </c>
      <c r="X315" s="113">
        <v>16</v>
      </c>
      <c r="Y315" s="113">
        <v>18</v>
      </c>
      <c r="Z315" s="114">
        <v>9</v>
      </c>
      <c r="AA315" s="114">
        <v>10</v>
      </c>
      <c r="AB315" s="113">
        <v>11</v>
      </c>
      <c r="AC315" s="113">
        <v>11</v>
      </c>
      <c r="AD315" s="113">
        <v>24</v>
      </c>
      <c r="AE315" s="113">
        <v>14</v>
      </c>
      <c r="AF315" s="113">
        <v>19</v>
      </c>
      <c r="AG315" s="113">
        <v>29</v>
      </c>
      <c r="AH315" s="114">
        <v>15</v>
      </c>
      <c r="AI315" s="114">
        <v>16</v>
      </c>
      <c r="AJ315" s="114">
        <v>16</v>
      </c>
      <c r="AK315" s="114">
        <v>17</v>
      </c>
      <c r="AL315" s="113">
        <v>10</v>
      </c>
      <c r="AM315" s="113">
        <v>11</v>
      </c>
      <c r="AN315" s="114">
        <v>23</v>
      </c>
      <c r="AO315" s="114">
        <v>23</v>
      </c>
      <c r="AP315" s="113">
        <v>17</v>
      </c>
      <c r="AQ315" s="113">
        <v>14</v>
      </c>
      <c r="AR315" s="113">
        <v>18</v>
      </c>
      <c r="AS315" s="113">
        <v>16</v>
      </c>
      <c r="AT315" s="114">
        <v>36</v>
      </c>
      <c r="AU315" s="114">
        <v>40</v>
      </c>
      <c r="AV315" s="113">
        <v>12</v>
      </c>
      <c r="AW315" s="113">
        <v>12</v>
      </c>
      <c r="AX315" s="113">
        <v>11</v>
      </c>
      <c r="AY315" s="113">
        <v>9</v>
      </c>
      <c r="AZ315" s="114">
        <v>15</v>
      </c>
      <c r="BA315" s="114">
        <v>16</v>
      </c>
      <c r="BB315" s="113">
        <v>8</v>
      </c>
      <c r="BC315" s="113">
        <v>10</v>
      </c>
      <c r="BD315" s="113">
        <v>10</v>
      </c>
      <c r="BE315" s="113">
        <v>8</v>
      </c>
      <c r="BF315" s="113">
        <v>11</v>
      </c>
      <c r="BG315" s="113">
        <v>11</v>
      </c>
      <c r="BH315" s="113">
        <v>12</v>
      </c>
      <c r="BI315" s="114">
        <v>23</v>
      </c>
      <c r="BJ315" s="114">
        <v>23</v>
      </c>
      <c r="BK315" s="113">
        <v>16</v>
      </c>
      <c r="BL315" s="113">
        <v>10</v>
      </c>
      <c r="BM315" s="113">
        <v>12</v>
      </c>
      <c r="BN315" s="113">
        <v>12</v>
      </c>
      <c r="BO315" s="113">
        <v>16</v>
      </c>
      <c r="BP315" s="113">
        <v>8</v>
      </c>
      <c r="BQ315" s="113">
        <v>13</v>
      </c>
      <c r="BR315" s="113">
        <v>22</v>
      </c>
      <c r="BS315" s="113">
        <v>20</v>
      </c>
      <c r="BT315" s="113">
        <v>13</v>
      </c>
      <c r="BU315" s="113">
        <v>12</v>
      </c>
      <c r="BV315" s="113">
        <v>11</v>
      </c>
      <c r="BW315" s="113">
        <v>13</v>
      </c>
      <c r="BX315" s="113">
        <v>11</v>
      </c>
      <c r="BY315" s="113">
        <v>11</v>
      </c>
      <c r="BZ315" s="113">
        <v>12</v>
      </c>
      <c r="CA315" s="113">
        <v>12</v>
      </c>
      <c r="CB315" s="71" t="s">
        <v>0</v>
      </c>
      <c r="CC315" s="71" t="s">
        <v>0</v>
      </c>
      <c r="CD315" s="71" t="s">
        <v>0</v>
      </c>
      <c r="CE315" s="71" t="s">
        <v>0</v>
      </c>
      <c r="CF315" s="71" t="s">
        <v>0</v>
      </c>
      <c r="CG315" s="71" t="s">
        <v>0</v>
      </c>
      <c r="CH315" s="71" t="s">
        <v>0</v>
      </c>
      <c r="CI315" s="71" t="s">
        <v>0</v>
      </c>
      <c r="CJ315" s="71" t="s">
        <v>0</v>
      </c>
      <c r="CK315" s="71" t="s">
        <v>0</v>
      </c>
      <c r="CL315" s="71" t="s">
        <v>0</v>
      </c>
      <c r="CM315" s="71" t="s">
        <v>0</v>
      </c>
      <c r="CN315" s="71" t="s">
        <v>0</v>
      </c>
      <c r="CO315" s="71" t="s">
        <v>0</v>
      </c>
      <c r="CP315" s="71" t="s">
        <v>0</v>
      </c>
      <c r="CQ315" s="71" t="s">
        <v>0</v>
      </c>
      <c r="CR315" s="71" t="s">
        <v>0</v>
      </c>
      <c r="CS315" s="71" t="s">
        <v>0</v>
      </c>
      <c r="CT315" s="71" t="s">
        <v>0</v>
      </c>
      <c r="CU315" s="71" t="s">
        <v>0</v>
      </c>
      <c r="CV315" s="71" t="s">
        <v>0</v>
      </c>
      <c r="CW315" s="71" t="s">
        <v>0</v>
      </c>
      <c r="CX315" s="71" t="s">
        <v>0</v>
      </c>
      <c r="CY315" s="71" t="s">
        <v>0</v>
      </c>
      <c r="CZ315" s="71" t="s">
        <v>0</v>
      </c>
      <c r="DA315" s="71" t="s">
        <v>0</v>
      </c>
      <c r="DB315" s="71" t="s">
        <v>0</v>
      </c>
      <c r="DC315" s="71" t="s">
        <v>0</v>
      </c>
      <c r="DD315" s="71" t="s">
        <v>0</v>
      </c>
      <c r="DE315" s="71" t="s">
        <v>0</v>
      </c>
      <c r="DF315" s="71" t="s">
        <v>0</v>
      </c>
      <c r="DG315" s="71" t="s">
        <v>0</v>
      </c>
      <c r="DH315" s="71" t="s">
        <v>0</v>
      </c>
      <c r="DI315" s="71" t="s">
        <v>0</v>
      </c>
      <c r="DJ315" s="71" t="s">
        <v>0</v>
      </c>
      <c r="DK315" s="71" t="s">
        <v>0</v>
      </c>
      <c r="DL315" s="71" t="s">
        <v>0</v>
      </c>
      <c r="DM315" s="71" t="s">
        <v>0</v>
      </c>
      <c r="DN315" s="71" t="s">
        <v>0</v>
      </c>
      <c r="DO315" s="71" t="s">
        <v>0</v>
      </c>
      <c r="DP315" s="71" t="s">
        <v>0</v>
      </c>
      <c r="DQ315" s="71" t="s">
        <v>0</v>
      </c>
      <c r="DR315" s="71" t="s">
        <v>0</v>
      </c>
      <c r="DS315" s="71" t="s">
        <v>0</v>
      </c>
      <c r="DT315" s="143">
        <f>(2.71828^(-492.8857+59.0795*K315+7.224*L315))/(1+(2.71828^(-492.8857+59.0795*K315+7.224*L315)))</f>
        <v>2.6883253166261026E-36</v>
      </c>
      <c r="DU315" s="40">
        <f>COUNTIF($M315,"=13")+COUNTIF($N315,"=21")+COUNTIF($O315,"=14")+COUNTIF($P315,"=11")+COUNTIF($Q315,"=11")+COUNTIF($R315,"=14")+COUNTIF($S315,"=12")+COUNTIF($T315,"=12")+COUNTIF($U315,"=12")+COUNTIF($V315,"=13")+COUNTIF($W315,"=13")+COUNTIF($X315,"=16")</f>
        <v>11</v>
      </c>
      <c r="DV315" s="40">
        <f>COUNTIF($Y315,"=17")+COUNTIF($Z315,"=9")+COUNTIF($AA315,"=9")+COUNTIF($AB315,"=11")+COUNTIF($AC315,"=11")+COUNTIF($AD315,"=25")+COUNTIF($AE315,"=15")+COUNTIF($AF315,"=19")+COUNTIF($AG315,"=30")+COUNTIF($AH315,"=15")+COUNTIF($AI315,"=15")+COUNTIF($AJ315,"=16")+COUNTIF($AK315,"=17")</f>
        <v>7</v>
      </c>
      <c r="DW315" s="40">
        <f>COUNTIF($AL315,"=11")+COUNTIF($AM315,"=11")+COUNTIF($AN315,"=22")+COUNTIF($AO315,"=23")+COUNTIF($AP315,"=17")+COUNTIF($AQ315,"=14")+COUNTIF($AR315,"=19")+COUNTIF($AS315,"=17")+COUNTIF($AV315,"=12")+COUNTIF($AW315,"=12")</f>
        <v>6</v>
      </c>
      <c r="DX315" s="40">
        <f>COUNTIF($AX315,"=11")+COUNTIF($AY315,"=9")+COUNTIF($AZ315,"=15")+COUNTIF($BA315,"=16")+COUNTIF($BB315,"=8")+COUNTIF($BC315,"=10")+COUNTIF($BD315,"=10")+COUNTIF($BE315,"=8")+COUNTIF($BF315,"=10")+COUNTIF($BG315,"=10")</f>
        <v>8</v>
      </c>
      <c r="DY315" s="40">
        <f>COUNTIF($BH315,"=12")+COUNTIF($BI315,"=23")+COUNTIF($BJ315,"=23")+COUNTIF($BK315,"=15")+COUNTIF($BL315,"=10")+COUNTIF($BM315,"=12")+COUNTIF($BN315,"=12")+COUNTIF($BO315,"=16")+COUNTIF($BP315,"=8")+COUNTIF($BQ315,"=12")+COUNTIF($BR315,"=22")+COUNTIF($BS315,"=20")+COUNTIF($BT315,"=13")</f>
        <v>11</v>
      </c>
      <c r="DZ315" s="40">
        <f>COUNTIF($BU315,"=12")+COUNTIF($BV315,"=11")+COUNTIF($BW315,"=13")+COUNTIF($BX315,"=10")+COUNTIF($BY315,"=11")+COUNTIF($BZ315,"=12")+COUNTIF($CA315,"=12")</f>
        <v>6</v>
      </c>
      <c r="EA315" s="72" t="s">
        <v>116</v>
      </c>
      <c r="EB315" s="72" t="s">
        <v>681</v>
      </c>
    </row>
    <row r="316" spans="1:133" s="51" customFormat="1" x14ac:dyDescent="0.25">
      <c r="A316" s="136">
        <v>184251</v>
      </c>
      <c r="B316" s="35" t="s">
        <v>148</v>
      </c>
      <c r="C316" s="2" t="s">
        <v>166</v>
      </c>
      <c r="D316" s="112" t="s">
        <v>31</v>
      </c>
      <c r="E316" s="2" t="s">
        <v>111</v>
      </c>
      <c r="F316" s="118" t="s">
        <v>25</v>
      </c>
      <c r="G316" s="6">
        <v>41616.865277777775</v>
      </c>
      <c r="H316" s="20" t="s">
        <v>0</v>
      </c>
      <c r="I316" s="20" t="s">
        <v>230</v>
      </c>
      <c r="J316" s="6">
        <v>41277.888888888891</v>
      </c>
      <c r="K316" s="123">
        <f>+COUNTIF($N316,"&lt;=21")+COUNTIF($AA316,"&lt;=9")+COUNTIF($AJ316,"&lt;=16")+COUNTIF($AN316,"&gt;=22")+COUNTIF($AP316,"&gt;=17")+COUNTIF($AQ316,"&lt;=14")+COUNTIF($AR316,"&gt;=19")+COUNTIF($BK316,"&lt;=15")+COUNTIF($BO316,"&gt;=16")+COUNTIF($BX316,"&lt;=10")</f>
        <v>5</v>
      </c>
      <c r="L316" s="124">
        <f>65-(+DU316+DV316+DW316+DX316+DY316+DZ316)</f>
        <v>16</v>
      </c>
      <c r="M316" s="45">
        <v>13</v>
      </c>
      <c r="N316" s="45">
        <v>24</v>
      </c>
      <c r="O316" s="45">
        <v>15</v>
      </c>
      <c r="P316" s="45">
        <v>10</v>
      </c>
      <c r="Q316" s="45">
        <v>11</v>
      </c>
      <c r="R316" s="45">
        <v>14</v>
      </c>
      <c r="S316" s="45">
        <v>12</v>
      </c>
      <c r="T316" s="45">
        <v>12</v>
      </c>
      <c r="U316" s="45">
        <v>13</v>
      </c>
      <c r="V316" s="45">
        <v>15</v>
      </c>
      <c r="W316" s="45">
        <v>13</v>
      </c>
      <c r="X316" s="45">
        <v>16</v>
      </c>
      <c r="Y316" s="45">
        <v>17</v>
      </c>
      <c r="Z316" s="45">
        <v>9</v>
      </c>
      <c r="AA316" s="45">
        <v>10</v>
      </c>
      <c r="AB316" s="45">
        <v>11</v>
      </c>
      <c r="AC316" s="45">
        <v>11</v>
      </c>
      <c r="AD316" s="45">
        <v>25</v>
      </c>
      <c r="AE316" s="45">
        <v>15</v>
      </c>
      <c r="AF316" s="45">
        <v>19</v>
      </c>
      <c r="AG316" s="45">
        <v>28</v>
      </c>
      <c r="AH316" s="59">
        <v>15</v>
      </c>
      <c r="AI316" s="59">
        <v>15</v>
      </c>
      <c r="AJ316" s="45">
        <v>16</v>
      </c>
      <c r="AK316" s="59">
        <v>16</v>
      </c>
      <c r="AL316" s="45">
        <v>11</v>
      </c>
      <c r="AM316" s="45">
        <v>10</v>
      </c>
      <c r="AN316" s="45">
        <v>19</v>
      </c>
      <c r="AO316" s="45">
        <v>23</v>
      </c>
      <c r="AP316" s="45">
        <v>16</v>
      </c>
      <c r="AQ316" s="45">
        <v>14</v>
      </c>
      <c r="AR316" s="45">
        <v>20</v>
      </c>
      <c r="AS316" s="45">
        <v>17</v>
      </c>
      <c r="AT316" s="45">
        <v>38</v>
      </c>
      <c r="AU316" s="45">
        <v>38</v>
      </c>
      <c r="AV316" s="45">
        <v>11</v>
      </c>
      <c r="AW316" s="45">
        <v>12</v>
      </c>
      <c r="AX316" s="45">
        <v>11</v>
      </c>
      <c r="AY316" s="45">
        <v>9</v>
      </c>
      <c r="AZ316" s="45">
        <v>15</v>
      </c>
      <c r="BA316" s="45">
        <v>16</v>
      </c>
      <c r="BB316" s="45">
        <v>8</v>
      </c>
      <c r="BC316" s="45">
        <v>10</v>
      </c>
      <c r="BD316" s="45">
        <v>10</v>
      </c>
      <c r="BE316" s="45">
        <v>8</v>
      </c>
      <c r="BF316" s="45">
        <v>10</v>
      </c>
      <c r="BG316" s="45">
        <v>10</v>
      </c>
      <c r="BH316" s="45">
        <v>12</v>
      </c>
      <c r="BI316" s="45">
        <v>23</v>
      </c>
      <c r="BJ316" s="45">
        <v>24</v>
      </c>
      <c r="BK316" s="45">
        <v>15</v>
      </c>
      <c r="BL316" s="45">
        <v>10</v>
      </c>
      <c r="BM316" s="45">
        <v>12</v>
      </c>
      <c r="BN316" s="45">
        <v>12</v>
      </c>
      <c r="BO316" s="45">
        <v>16</v>
      </c>
      <c r="BP316" s="45">
        <v>8</v>
      </c>
      <c r="BQ316" s="45">
        <v>12</v>
      </c>
      <c r="BR316" s="45">
        <v>22</v>
      </c>
      <c r="BS316" s="45">
        <v>20</v>
      </c>
      <c r="BT316" s="45">
        <v>13</v>
      </c>
      <c r="BU316" s="45">
        <v>12</v>
      </c>
      <c r="BV316" s="45">
        <v>11</v>
      </c>
      <c r="BW316" s="45">
        <v>13</v>
      </c>
      <c r="BX316" s="45">
        <v>11</v>
      </c>
      <c r="BY316" s="45">
        <v>11</v>
      </c>
      <c r="BZ316" s="45">
        <v>13</v>
      </c>
      <c r="CA316" s="45">
        <v>12</v>
      </c>
      <c r="CB316" s="62" t="s">
        <v>0</v>
      </c>
      <c r="CC316" s="62" t="s">
        <v>0</v>
      </c>
      <c r="CD316" s="62" t="s">
        <v>0</v>
      </c>
      <c r="CE316" s="62" t="s">
        <v>0</v>
      </c>
      <c r="CF316" s="62" t="s">
        <v>0</v>
      </c>
      <c r="CG316" s="62" t="s">
        <v>0</v>
      </c>
      <c r="CH316" s="62" t="s">
        <v>0</v>
      </c>
      <c r="CI316" s="62" t="s">
        <v>0</v>
      </c>
      <c r="CJ316" s="62" t="s">
        <v>0</v>
      </c>
      <c r="CK316" s="62" t="s">
        <v>0</v>
      </c>
      <c r="CL316" s="62" t="s">
        <v>0</v>
      </c>
      <c r="CM316" s="62" t="s">
        <v>0</v>
      </c>
      <c r="CN316" s="62" t="s">
        <v>0</v>
      </c>
      <c r="CO316" s="62" t="s">
        <v>0</v>
      </c>
      <c r="CP316" s="62" t="s">
        <v>0</v>
      </c>
      <c r="CQ316" s="62" t="s">
        <v>0</v>
      </c>
      <c r="CR316" s="62" t="s">
        <v>0</v>
      </c>
      <c r="CS316" s="62" t="s">
        <v>0</v>
      </c>
      <c r="CT316" s="62" t="s">
        <v>0</v>
      </c>
      <c r="CU316" s="62" t="s">
        <v>0</v>
      </c>
      <c r="CV316" s="62" t="s">
        <v>0</v>
      </c>
      <c r="CW316" s="62" t="s">
        <v>0</v>
      </c>
      <c r="CX316" s="62" t="s">
        <v>0</v>
      </c>
      <c r="CY316" s="62" t="s">
        <v>0</v>
      </c>
      <c r="CZ316" s="62" t="s">
        <v>0</v>
      </c>
      <c r="DA316" s="62" t="s">
        <v>0</v>
      </c>
      <c r="DB316" s="62" t="s">
        <v>0</v>
      </c>
      <c r="DC316" s="62" t="s">
        <v>0</v>
      </c>
      <c r="DD316" s="62" t="s">
        <v>0</v>
      </c>
      <c r="DE316" s="62" t="s">
        <v>0</v>
      </c>
      <c r="DF316" s="62" t="s">
        <v>0</v>
      </c>
      <c r="DG316" s="62" t="s">
        <v>0</v>
      </c>
      <c r="DH316" s="62" t="s">
        <v>0</v>
      </c>
      <c r="DI316" s="62" t="s">
        <v>0</v>
      </c>
      <c r="DJ316" s="62" t="s">
        <v>0</v>
      </c>
      <c r="DK316" s="62" t="s">
        <v>0</v>
      </c>
      <c r="DL316" s="62" t="s">
        <v>0</v>
      </c>
      <c r="DM316" s="62" t="s">
        <v>0</v>
      </c>
      <c r="DN316" s="62" t="s">
        <v>0</v>
      </c>
      <c r="DO316" s="62" t="s">
        <v>0</v>
      </c>
      <c r="DP316" s="62" t="s">
        <v>0</v>
      </c>
      <c r="DQ316" s="62" t="s">
        <v>0</v>
      </c>
      <c r="DR316" s="62" t="s">
        <v>0</v>
      </c>
      <c r="DS316" s="62" t="s">
        <v>0</v>
      </c>
      <c r="DT316" s="143">
        <f>(2.71828^(-492.8857+59.0795*K316+7.224*L316))/(1+(2.71828^(-492.8857+59.0795*K316+7.224*L316)))</f>
        <v>2.6883253166261026E-36</v>
      </c>
      <c r="DU316" s="40">
        <f>COUNTIF($M316,"=13")+COUNTIF($N316,"=21")+COUNTIF($O316,"=14")+COUNTIF($P316,"=11")+COUNTIF($Q316,"=11")+COUNTIF($R316,"=14")+COUNTIF($S316,"=12")+COUNTIF($T316,"=12")+COUNTIF($U316,"=12")+COUNTIF($V316,"=13")+COUNTIF($W316,"=13")+COUNTIF($X316,"=16")</f>
        <v>7</v>
      </c>
      <c r="DV316" s="40">
        <f>COUNTIF($Y316,"=17")+COUNTIF($Z316,"=9")+COUNTIF($AA316,"=9")+COUNTIF($AB316,"=11")+COUNTIF($AC316,"=11")+COUNTIF($AD316,"=25")+COUNTIF($AE316,"=15")+COUNTIF($AF316,"=19")+COUNTIF($AG316,"=30")+COUNTIF($AH316,"=15")+COUNTIF($AI316,"=15")+COUNTIF($AJ316,"=16")+COUNTIF($AK316,"=17")</f>
        <v>10</v>
      </c>
      <c r="DW316" s="40">
        <f>COUNTIF($AL316,"=11")+COUNTIF($AM316,"=11")+COUNTIF($AN316,"=22")+COUNTIF($AO316,"=23")+COUNTIF($AP316,"=17")+COUNTIF($AQ316,"=14")+COUNTIF($AR316,"=19")+COUNTIF($AS316,"=17")+COUNTIF($AV316,"=12")+COUNTIF($AW316,"=12")</f>
        <v>5</v>
      </c>
      <c r="DX316" s="40">
        <f>COUNTIF($AX316,"=11")+COUNTIF($AY316,"=9")+COUNTIF($AZ316,"=15")+COUNTIF($BA316,"=16")+COUNTIF($BB316,"=8")+COUNTIF($BC316,"=10")+COUNTIF($BD316,"=10")+COUNTIF($BE316,"=8")+COUNTIF($BF316,"=10")+COUNTIF($BG316,"=10")</f>
        <v>10</v>
      </c>
      <c r="DY316" s="40">
        <f>COUNTIF($BH316,"=12")+COUNTIF($BI316,"=23")+COUNTIF($BJ316,"=23")+COUNTIF($BK316,"=15")+COUNTIF($BL316,"=10")+COUNTIF($BM316,"=12")+COUNTIF($BN316,"=12")+COUNTIF($BO316,"=16")+COUNTIF($BP316,"=8")+COUNTIF($BQ316,"=12")+COUNTIF($BR316,"=22")+COUNTIF($BS316,"=20")+COUNTIF($BT316,"=13")</f>
        <v>12</v>
      </c>
      <c r="DZ316" s="40">
        <f>COUNTIF($BU316,"=12")+COUNTIF($BV316,"=11")+COUNTIF($BW316,"=13")+COUNTIF($BX316,"=10")+COUNTIF($BY316,"=11")+COUNTIF($BZ316,"=12")+COUNTIF($CA316,"=12")</f>
        <v>5</v>
      </c>
      <c r="EA316" s="33"/>
      <c r="EB316" s="33"/>
      <c r="EC316" s="52"/>
    </row>
    <row r="317" spans="1:133" s="51" customFormat="1" x14ac:dyDescent="0.25">
      <c r="A317" s="20">
        <v>189013</v>
      </c>
      <c r="B317" s="72" t="s">
        <v>135</v>
      </c>
      <c r="C317" s="2" t="s">
        <v>166</v>
      </c>
      <c r="D317" s="112" t="s">
        <v>31</v>
      </c>
      <c r="E317" s="20" t="s">
        <v>12</v>
      </c>
      <c r="F317" s="20" t="s">
        <v>134</v>
      </c>
      <c r="G317" s="98">
        <v>43739</v>
      </c>
      <c r="H317" s="72" t="s">
        <v>0</v>
      </c>
      <c r="I317" s="2" t="s">
        <v>285</v>
      </c>
      <c r="J317" s="20" t="s">
        <v>284</v>
      </c>
      <c r="K317" s="123">
        <f>+COUNTIF($N317,"&lt;=21")+COUNTIF($AA317,"&lt;=9")+COUNTIF($AJ317,"&lt;=16")+COUNTIF($AN317,"&gt;=22")+COUNTIF($AP317,"&gt;=17")+COUNTIF($AQ317,"&lt;=14")+COUNTIF($AR317,"&gt;=19")+COUNTIF($BK317,"&lt;=15")+COUNTIF($BO317,"&gt;=16")+COUNTIF($BX317,"&lt;=10")</f>
        <v>5</v>
      </c>
      <c r="L317" s="124">
        <f>65-(+DU317+DV317+DW317+DX317+DY317+DZ317)</f>
        <v>16</v>
      </c>
      <c r="M317" s="54">
        <v>13</v>
      </c>
      <c r="N317" s="54">
        <v>26</v>
      </c>
      <c r="O317" s="54">
        <v>14</v>
      </c>
      <c r="P317" s="54">
        <v>11</v>
      </c>
      <c r="Q317" s="114">
        <v>11</v>
      </c>
      <c r="R317" s="114">
        <v>13</v>
      </c>
      <c r="S317" s="54">
        <v>12</v>
      </c>
      <c r="T317" s="54">
        <v>12</v>
      </c>
      <c r="U317" s="54">
        <v>12</v>
      </c>
      <c r="V317" s="54">
        <v>13</v>
      </c>
      <c r="W317" s="54">
        <v>14</v>
      </c>
      <c r="X317" s="54">
        <v>16</v>
      </c>
      <c r="Y317" s="54">
        <v>17</v>
      </c>
      <c r="Z317" s="114">
        <v>9</v>
      </c>
      <c r="AA317" s="114">
        <v>10</v>
      </c>
      <c r="AB317" s="54">
        <v>11</v>
      </c>
      <c r="AC317" s="54">
        <v>11</v>
      </c>
      <c r="AD317" s="54">
        <v>25</v>
      </c>
      <c r="AE317" s="54">
        <v>16</v>
      </c>
      <c r="AF317" s="54">
        <v>18</v>
      </c>
      <c r="AG317" s="54">
        <v>30</v>
      </c>
      <c r="AH317" s="114">
        <v>15</v>
      </c>
      <c r="AI317" s="114">
        <v>16</v>
      </c>
      <c r="AJ317" s="114">
        <v>16</v>
      </c>
      <c r="AK317" s="114">
        <v>17</v>
      </c>
      <c r="AL317" s="54">
        <v>12</v>
      </c>
      <c r="AM317" s="54">
        <v>11</v>
      </c>
      <c r="AN317" s="114">
        <v>23</v>
      </c>
      <c r="AO317" s="114">
        <v>23</v>
      </c>
      <c r="AP317" s="54">
        <v>17</v>
      </c>
      <c r="AQ317" s="54">
        <v>16</v>
      </c>
      <c r="AR317" s="54">
        <v>19</v>
      </c>
      <c r="AS317" s="54">
        <v>17</v>
      </c>
      <c r="AT317" s="114">
        <v>38</v>
      </c>
      <c r="AU317" s="114">
        <v>38</v>
      </c>
      <c r="AV317" s="54">
        <v>12</v>
      </c>
      <c r="AW317" s="54">
        <v>12</v>
      </c>
      <c r="AX317" s="54">
        <v>11</v>
      </c>
      <c r="AY317" s="54">
        <v>9</v>
      </c>
      <c r="AZ317" s="114">
        <v>15</v>
      </c>
      <c r="BA317" s="114">
        <v>16</v>
      </c>
      <c r="BB317" s="54">
        <v>8</v>
      </c>
      <c r="BC317" s="54">
        <v>10</v>
      </c>
      <c r="BD317" s="54">
        <v>10</v>
      </c>
      <c r="BE317" s="54">
        <v>8</v>
      </c>
      <c r="BF317" s="54">
        <v>10</v>
      </c>
      <c r="BG317" s="54">
        <v>11</v>
      </c>
      <c r="BH317" s="54">
        <v>12</v>
      </c>
      <c r="BI317" s="114">
        <v>21</v>
      </c>
      <c r="BJ317" s="114">
        <v>23</v>
      </c>
      <c r="BK317" s="54">
        <v>17</v>
      </c>
      <c r="BL317" s="54">
        <v>10</v>
      </c>
      <c r="BM317" s="54">
        <v>12</v>
      </c>
      <c r="BN317" s="54">
        <v>12</v>
      </c>
      <c r="BO317" s="54">
        <v>17</v>
      </c>
      <c r="BP317" s="54">
        <v>8</v>
      </c>
      <c r="BQ317" s="54">
        <v>12</v>
      </c>
      <c r="BR317" s="54">
        <v>25</v>
      </c>
      <c r="BS317" s="54">
        <v>20</v>
      </c>
      <c r="BT317" s="54">
        <v>13</v>
      </c>
      <c r="BU317" s="54">
        <v>12</v>
      </c>
      <c r="BV317" s="54">
        <v>11</v>
      </c>
      <c r="BW317" s="54">
        <v>13</v>
      </c>
      <c r="BX317" s="54">
        <v>11</v>
      </c>
      <c r="BY317" s="54">
        <v>11</v>
      </c>
      <c r="BZ317" s="54">
        <v>12</v>
      </c>
      <c r="CA317" s="54">
        <v>12</v>
      </c>
      <c r="CB317" s="62">
        <v>35</v>
      </c>
      <c r="CC317" s="62">
        <v>15</v>
      </c>
      <c r="CD317" s="62">
        <v>9</v>
      </c>
      <c r="CE317" s="62">
        <v>18</v>
      </c>
      <c r="CF317" s="62">
        <v>12</v>
      </c>
      <c r="CG317" s="62">
        <v>25</v>
      </c>
      <c r="CH317" s="62">
        <v>26</v>
      </c>
      <c r="CI317" s="62">
        <v>19</v>
      </c>
      <c r="CJ317" s="62">
        <v>12</v>
      </c>
      <c r="CK317" s="62">
        <v>11</v>
      </c>
      <c r="CL317" s="62">
        <v>12</v>
      </c>
      <c r="CM317" s="62">
        <v>12</v>
      </c>
      <c r="CN317" s="62">
        <v>11</v>
      </c>
      <c r="CO317" s="62">
        <v>9</v>
      </c>
      <c r="CP317" s="62">
        <v>13</v>
      </c>
      <c r="CQ317" s="62">
        <v>12</v>
      </c>
      <c r="CR317" s="62">
        <v>10</v>
      </c>
      <c r="CS317" s="62">
        <v>11</v>
      </c>
      <c r="CT317" s="62">
        <v>11</v>
      </c>
      <c r="CU317" s="62">
        <v>30</v>
      </c>
      <c r="CV317" s="62">
        <v>12</v>
      </c>
      <c r="CW317" s="62">
        <v>13</v>
      </c>
      <c r="CX317" s="62">
        <v>24</v>
      </c>
      <c r="CY317" s="62">
        <v>13</v>
      </c>
      <c r="CZ317" s="62">
        <v>10</v>
      </c>
      <c r="DA317" s="62">
        <v>10</v>
      </c>
      <c r="DB317" s="62">
        <v>22</v>
      </c>
      <c r="DC317" s="62">
        <v>15</v>
      </c>
      <c r="DD317" s="62">
        <v>19</v>
      </c>
      <c r="DE317" s="62">
        <v>14</v>
      </c>
      <c r="DF317" s="62">
        <v>24</v>
      </c>
      <c r="DG317" s="62">
        <v>17</v>
      </c>
      <c r="DH317" s="62">
        <v>13</v>
      </c>
      <c r="DI317" s="62">
        <v>15</v>
      </c>
      <c r="DJ317" s="62">
        <v>25</v>
      </c>
      <c r="DK317" s="62">
        <v>12</v>
      </c>
      <c r="DL317" s="62">
        <v>23</v>
      </c>
      <c r="DM317" s="62">
        <v>18</v>
      </c>
      <c r="DN317" s="62">
        <v>10</v>
      </c>
      <c r="DO317" s="62">
        <v>14</v>
      </c>
      <c r="DP317" s="62">
        <v>17</v>
      </c>
      <c r="DQ317" s="62">
        <v>9</v>
      </c>
      <c r="DR317" s="62">
        <v>12</v>
      </c>
      <c r="DS317" s="62">
        <v>11</v>
      </c>
      <c r="DT317" s="143">
        <f>(2.71828^(-492.8857+59.0795*K317+7.224*L317))/(1+(2.71828^(-492.8857+59.0795*K317+7.224*L317)))</f>
        <v>2.6883253166261026E-36</v>
      </c>
      <c r="DU317" s="40">
        <f>COUNTIF($M317,"=13")+COUNTIF($N317,"=21")+COUNTIF($O317,"=14")+COUNTIF($P317,"=11")+COUNTIF($Q317,"=11")+COUNTIF($R317,"=14")+COUNTIF($S317,"=12")+COUNTIF($T317,"=12")+COUNTIF($U317,"=12")+COUNTIF($V317,"=13")+COUNTIF($W317,"=13")+COUNTIF($X317,"=16")</f>
        <v>9</v>
      </c>
      <c r="DV317" s="40">
        <f>COUNTIF($Y317,"=17")+COUNTIF($Z317,"=9")+COUNTIF($AA317,"=9")+COUNTIF($AB317,"=11")+COUNTIF($AC317,"=11")+COUNTIF($AD317,"=25")+COUNTIF($AE317,"=15")+COUNTIF($AF317,"=19")+COUNTIF($AG317,"=30")+COUNTIF($AH317,"=15")+COUNTIF($AI317,"=15")+COUNTIF($AJ317,"=16")+COUNTIF($AK317,"=17")</f>
        <v>9</v>
      </c>
      <c r="DW317" s="40">
        <f>COUNTIF($AL317,"=11")+COUNTIF($AM317,"=11")+COUNTIF($AN317,"=22")+COUNTIF($AO317,"=23")+COUNTIF($AP317,"=17")+COUNTIF($AQ317,"=14")+COUNTIF($AR317,"=19")+COUNTIF($AS317,"=17")+COUNTIF($AV317,"=12")+COUNTIF($AW317,"=12")</f>
        <v>7</v>
      </c>
      <c r="DX317" s="40">
        <f>COUNTIF($AX317,"=11")+COUNTIF($AY317,"=9")+COUNTIF($AZ317,"=15")+COUNTIF($BA317,"=16")+COUNTIF($BB317,"=8")+COUNTIF($BC317,"=10")+COUNTIF($BD317,"=10")+COUNTIF($BE317,"=8")+COUNTIF($BF317,"=10")+COUNTIF($BG317,"=10")</f>
        <v>9</v>
      </c>
      <c r="DY317" s="40">
        <f>COUNTIF($BH317,"=12")+COUNTIF($BI317,"=23")+COUNTIF($BJ317,"=23")+COUNTIF($BK317,"=15")+COUNTIF($BL317,"=10")+COUNTIF($BM317,"=12")+COUNTIF($BN317,"=12")+COUNTIF($BO317,"=16")+COUNTIF($BP317,"=8")+COUNTIF($BQ317,"=12")+COUNTIF($BR317,"=22")+COUNTIF($BS317,"=20")+COUNTIF($BT317,"=13")</f>
        <v>9</v>
      </c>
      <c r="DZ317" s="40">
        <f>COUNTIF($BU317,"=12")+COUNTIF($BV317,"=11")+COUNTIF($BW317,"=13")+COUNTIF($BX317,"=10")+COUNTIF($BY317,"=11")+COUNTIF($BZ317,"=12")+COUNTIF($CA317,"=12")</f>
        <v>6</v>
      </c>
      <c r="EA317" s="2" t="s">
        <v>0</v>
      </c>
      <c r="EB317" s="20" t="s">
        <v>682</v>
      </c>
      <c r="EC317" s="33"/>
    </row>
    <row r="318" spans="1:133" s="51" customFormat="1" x14ac:dyDescent="0.25">
      <c r="A318" s="20">
        <v>191413</v>
      </c>
      <c r="B318" s="52" t="s">
        <v>29</v>
      </c>
      <c r="C318" s="20" t="s">
        <v>166</v>
      </c>
      <c r="D318" s="112" t="s">
        <v>31</v>
      </c>
      <c r="E318" s="20" t="s">
        <v>184</v>
      </c>
      <c r="F318" s="20" t="s">
        <v>234</v>
      </c>
      <c r="G318" s="98">
        <v>43739</v>
      </c>
      <c r="H318" s="72" t="s">
        <v>0</v>
      </c>
      <c r="I318" s="20" t="s">
        <v>286</v>
      </c>
      <c r="J318" s="20" t="s">
        <v>284</v>
      </c>
      <c r="K318" s="123">
        <f>+COUNTIF($N318,"&lt;=21")+COUNTIF($AA318,"&lt;=9")+COUNTIF($AJ318,"&lt;=16")+COUNTIF($AN318,"&gt;=22")+COUNTIF($AP318,"&gt;=17")+COUNTIF($AQ318,"&lt;=14")+COUNTIF($AR318,"&gt;=19")+COUNTIF($BK318,"&lt;=15")+COUNTIF($BO318,"&gt;=16")+COUNTIF($BX318,"&lt;=10")</f>
        <v>5</v>
      </c>
      <c r="L318" s="124">
        <f>65-(+DU318+DV318+DW318+DX318+DY318+DZ318)</f>
        <v>16</v>
      </c>
      <c r="M318" s="113">
        <v>13</v>
      </c>
      <c r="N318" s="113">
        <v>24</v>
      </c>
      <c r="O318" s="113">
        <v>14</v>
      </c>
      <c r="P318" s="113">
        <v>11</v>
      </c>
      <c r="Q318" s="114">
        <v>11</v>
      </c>
      <c r="R318" s="114">
        <v>14</v>
      </c>
      <c r="S318" s="113">
        <v>12</v>
      </c>
      <c r="T318" s="113">
        <v>14</v>
      </c>
      <c r="U318" s="113">
        <v>12</v>
      </c>
      <c r="V318" s="113">
        <v>13</v>
      </c>
      <c r="W318" s="113">
        <v>13</v>
      </c>
      <c r="X318" s="113">
        <v>16</v>
      </c>
      <c r="Y318" s="113">
        <v>18</v>
      </c>
      <c r="Z318" s="114">
        <v>9</v>
      </c>
      <c r="AA318" s="114">
        <v>10</v>
      </c>
      <c r="AB318" s="113">
        <v>11</v>
      </c>
      <c r="AC318" s="113">
        <v>11</v>
      </c>
      <c r="AD318" s="113">
        <v>25</v>
      </c>
      <c r="AE318" s="113">
        <v>15</v>
      </c>
      <c r="AF318" s="113">
        <v>20</v>
      </c>
      <c r="AG318" s="113">
        <v>29</v>
      </c>
      <c r="AH318" s="114">
        <v>15</v>
      </c>
      <c r="AI318" s="114">
        <v>15</v>
      </c>
      <c r="AJ318" s="114">
        <v>16</v>
      </c>
      <c r="AK318" s="114">
        <v>17</v>
      </c>
      <c r="AL318" s="113">
        <v>12</v>
      </c>
      <c r="AM318" s="113">
        <v>11</v>
      </c>
      <c r="AN318" s="114">
        <v>19</v>
      </c>
      <c r="AO318" s="114">
        <v>23</v>
      </c>
      <c r="AP318" s="113">
        <v>17</v>
      </c>
      <c r="AQ318" s="113">
        <v>15</v>
      </c>
      <c r="AR318" s="113">
        <v>17</v>
      </c>
      <c r="AS318" s="113">
        <v>19</v>
      </c>
      <c r="AT318" s="114">
        <v>36</v>
      </c>
      <c r="AU318" s="114">
        <v>40</v>
      </c>
      <c r="AV318" s="113">
        <v>12</v>
      </c>
      <c r="AW318" s="113">
        <v>12</v>
      </c>
      <c r="AX318" s="113">
        <v>12</v>
      </c>
      <c r="AY318" s="113">
        <v>9</v>
      </c>
      <c r="AZ318" s="114">
        <v>15</v>
      </c>
      <c r="BA318" s="114">
        <v>16</v>
      </c>
      <c r="BB318" s="113">
        <v>8</v>
      </c>
      <c r="BC318" s="113">
        <v>10</v>
      </c>
      <c r="BD318" s="113">
        <v>10</v>
      </c>
      <c r="BE318" s="113">
        <v>8</v>
      </c>
      <c r="BF318" s="113">
        <v>11</v>
      </c>
      <c r="BG318" s="113">
        <v>11</v>
      </c>
      <c r="BH318" s="113">
        <v>12</v>
      </c>
      <c r="BI318" s="114">
        <v>23</v>
      </c>
      <c r="BJ318" s="114">
        <v>23</v>
      </c>
      <c r="BK318" s="113">
        <v>15</v>
      </c>
      <c r="BL318" s="113">
        <v>11</v>
      </c>
      <c r="BM318" s="113">
        <v>12</v>
      </c>
      <c r="BN318" s="113">
        <v>12</v>
      </c>
      <c r="BO318" s="113">
        <v>16</v>
      </c>
      <c r="BP318" s="113">
        <v>8</v>
      </c>
      <c r="BQ318" s="113">
        <v>12</v>
      </c>
      <c r="BR318" s="113">
        <v>22</v>
      </c>
      <c r="BS318" s="113">
        <v>20</v>
      </c>
      <c r="BT318" s="113">
        <v>13</v>
      </c>
      <c r="BU318" s="113">
        <v>13</v>
      </c>
      <c r="BV318" s="113">
        <v>11</v>
      </c>
      <c r="BW318" s="113">
        <v>13</v>
      </c>
      <c r="BX318" s="113">
        <v>10</v>
      </c>
      <c r="BY318" s="113">
        <v>11</v>
      </c>
      <c r="BZ318" s="113">
        <v>12</v>
      </c>
      <c r="CA318" s="113">
        <v>12</v>
      </c>
      <c r="CB318" s="62" t="s">
        <v>0</v>
      </c>
      <c r="CC318" s="62" t="s">
        <v>0</v>
      </c>
      <c r="CD318" s="62" t="s">
        <v>0</v>
      </c>
      <c r="CE318" s="62" t="s">
        <v>0</v>
      </c>
      <c r="CF318" s="62" t="s">
        <v>0</v>
      </c>
      <c r="CG318" s="62" t="s">
        <v>0</v>
      </c>
      <c r="CH318" s="62" t="s">
        <v>0</v>
      </c>
      <c r="CI318" s="62" t="s">
        <v>0</v>
      </c>
      <c r="CJ318" s="62" t="s">
        <v>0</v>
      </c>
      <c r="CK318" s="62" t="s">
        <v>0</v>
      </c>
      <c r="CL318" s="62" t="s">
        <v>0</v>
      </c>
      <c r="CM318" s="62" t="s">
        <v>0</v>
      </c>
      <c r="CN318" s="62" t="s">
        <v>0</v>
      </c>
      <c r="CO318" s="62" t="s">
        <v>0</v>
      </c>
      <c r="CP318" s="62" t="s">
        <v>0</v>
      </c>
      <c r="CQ318" s="62" t="s">
        <v>0</v>
      </c>
      <c r="CR318" s="62" t="s">
        <v>0</v>
      </c>
      <c r="CS318" s="62" t="s">
        <v>0</v>
      </c>
      <c r="CT318" s="62" t="s">
        <v>0</v>
      </c>
      <c r="CU318" s="62" t="s">
        <v>0</v>
      </c>
      <c r="CV318" s="62" t="s">
        <v>0</v>
      </c>
      <c r="CW318" s="62" t="s">
        <v>0</v>
      </c>
      <c r="CX318" s="62" t="s">
        <v>0</v>
      </c>
      <c r="CY318" s="62" t="s">
        <v>0</v>
      </c>
      <c r="CZ318" s="62" t="s">
        <v>0</v>
      </c>
      <c r="DA318" s="62" t="s">
        <v>0</v>
      </c>
      <c r="DB318" s="62" t="s">
        <v>0</v>
      </c>
      <c r="DC318" s="62" t="s">
        <v>0</v>
      </c>
      <c r="DD318" s="62" t="s">
        <v>0</v>
      </c>
      <c r="DE318" s="62" t="s">
        <v>0</v>
      </c>
      <c r="DF318" s="62" t="s">
        <v>0</v>
      </c>
      <c r="DG318" s="62" t="s">
        <v>0</v>
      </c>
      <c r="DH318" s="62" t="s">
        <v>0</v>
      </c>
      <c r="DI318" s="62" t="s">
        <v>0</v>
      </c>
      <c r="DJ318" s="62" t="s">
        <v>0</v>
      </c>
      <c r="DK318" s="62" t="s">
        <v>0</v>
      </c>
      <c r="DL318" s="62" t="s">
        <v>0</v>
      </c>
      <c r="DM318" s="62" t="s">
        <v>0</v>
      </c>
      <c r="DN318" s="62" t="s">
        <v>0</v>
      </c>
      <c r="DO318" s="62" t="s">
        <v>0</v>
      </c>
      <c r="DP318" s="62" t="s">
        <v>0</v>
      </c>
      <c r="DQ318" s="62" t="s">
        <v>0</v>
      </c>
      <c r="DR318" s="62" t="s">
        <v>0</v>
      </c>
      <c r="DS318" s="62" t="s">
        <v>0</v>
      </c>
      <c r="DT318" s="143">
        <f>(2.71828^(-492.8857+59.0795*K318+7.224*L318))/(1+(2.71828^(-492.8857+59.0795*K318+7.224*L318)))</f>
        <v>2.6883253166261026E-36</v>
      </c>
      <c r="DU318" s="40">
        <f>COUNTIF($M318,"=13")+COUNTIF($N318,"=21")+COUNTIF($O318,"=14")+COUNTIF($P318,"=11")+COUNTIF($Q318,"=11")+COUNTIF($R318,"=14")+COUNTIF($S318,"=12")+COUNTIF($T318,"=12")+COUNTIF($U318,"=12")+COUNTIF($V318,"=13")+COUNTIF($W318,"=13")+COUNTIF($X318,"=16")</f>
        <v>10</v>
      </c>
      <c r="DV318" s="40">
        <f>COUNTIF($Y318,"=17")+COUNTIF($Z318,"=9")+COUNTIF($AA318,"=9")+COUNTIF($AB318,"=11")+COUNTIF($AC318,"=11")+COUNTIF($AD318,"=25")+COUNTIF($AE318,"=15")+COUNTIF($AF318,"=19")+COUNTIF($AG318,"=30")+COUNTIF($AH318,"=15")+COUNTIF($AI318,"=15")+COUNTIF($AJ318,"=16")+COUNTIF($AK318,"=17")</f>
        <v>9</v>
      </c>
      <c r="DW318" s="40">
        <f>COUNTIF($AL318,"=11")+COUNTIF($AM318,"=11")+COUNTIF($AN318,"=22")+COUNTIF($AO318,"=23")+COUNTIF($AP318,"=17")+COUNTIF($AQ318,"=14")+COUNTIF($AR318,"=19")+COUNTIF($AS318,"=17")+COUNTIF($AV318,"=12")+COUNTIF($AW318,"=12")</f>
        <v>5</v>
      </c>
      <c r="DX318" s="40">
        <f>COUNTIF($AX318,"=11")+COUNTIF($AY318,"=9")+COUNTIF($AZ318,"=15")+COUNTIF($BA318,"=16")+COUNTIF($BB318,"=8")+COUNTIF($BC318,"=10")+COUNTIF($BD318,"=10")+COUNTIF($BE318,"=8")+COUNTIF($BF318,"=10")+COUNTIF($BG318,"=10")</f>
        <v>7</v>
      </c>
      <c r="DY318" s="40">
        <f>COUNTIF($BH318,"=12")+COUNTIF($BI318,"=23")+COUNTIF($BJ318,"=23")+COUNTIF($BK318,"=15")+COUNTIF($BL318,"=10")+COUNTIF($BM318,"=12")+COUNTIF($BN318,"=12")+COUNTIF($BO318,"=16")+COUNTIF($BP318,"=8")+COUNTIF($BQ318,"=12")+COUNTIF($BR318,"=22")+COUNTIF($BS318,"=20")+COUNTIF($BT318,"=13")</f>
        <v>12</v>
      </c>
      <c r="DZ318" s="40">
        <f>COUNTIF($BU318,"=12")+COUNTIF($BV318,"=11")+COUNTIF($BW318,"=13")+COUNTIF($BX318,"=10")+COUNTIF($BY318,"=11")+COUNTIF($BZ318,"=12")+COUNTIF($CA318,"=12")</f>
        <v>6</v>
      </c>
      <c r="EA318" s="2" t="s">
        <v>0</v>
      </c>
      <c r="EB318" s="20" t="s">
        <v>0</v>
      </c>
    </row>
    <row r="319" spans="1:133" s="51" customFormat="1" x14ac:dyDescent="0.25">
      <c r="A319" s="136">
        <v>227593</v>
      </c>
      <c r="B319" s="2" t="s">
        <v>155</v>
      </c>
      <c r="C319" s="2" t="s">
        <v>166</v>
      </c>
      <c r="D319" s="112" t="s">
        <v>31</v>
      </c>
      <c r="E319" s="2" t="s">
        <v>111</v>
      </c>
      <c r="F319" s="2" t="s">
        <v>155</v>
      </c>
      <c r="G319" s="6">
        <v>41602.956250000003</v>
      </c>
      <c r="H319" s="20" t="s">
        <v>0</v>
      </c>
      <c r="I319" s="20" t="s">
        <v>230</v>
      </c>
      <c r="J319" s="6">
        <v>41277.888888888891</v>
      </c>
      <c r="K319" s="123">
        <f>+COUNTIF($N319,"&lt;=21")+COUNTIF($AA319,"&lt;=9")+COUNTIF($AJ319,"&lt;=16")+COUNTIF($AN319,"&gt;=22")+COUNTIF($AP319,"&gt;=17")+COUNTIF($AQ319,"&lt;=14")+COUNTIF($AR319,"&gt;=19")+COUNTIF($BK319,"&lt;=15")+COUNTIF($BO319,"&gt;=16")+COUNTIF($BX319,"&lt;=10")</f>
        <v>5</v>
      </c>
      <c r="L319" s="124">
        <f>65-(+DU319+DV319+DW319+DX319+DY319+DZ319)</f>
        <v>16</v>
      </c>
      <c r="M319" s="45">
        <v>13</v>
      </c>
      <c r="N319" s="45">
        <v>24</v>
      </c>
      <c r="O319" s="45">
        <v>14</v>
      </c>
      <c r="P319" s="45">
        <v>12</v>
      </c>
      <c r="Q319" s="45">
        <v>11</v>
      </c>
      <c r="R319" s="45">
        <v>14</v>
      </c>
      <c r="S319" s="45">
        <v>12</v>
      </c>
      <c r="T319" s="45">
        <v>12</v>
      </c>
      <c r="U319" s="45">
        <v>13</v>
      </c>
      <c r="V319" s="45">
        <v>13</v>
      </c>
      <c r="W319" s="45">
        <v>12</v>
      </c>
      <c r="X319" s="45">
        <v>17</v>
      </c>
      <c r="Y319" s="45">
        <v>16</v>
      </c>
      <c r="Z319" s="45">
        <v>9</v>
      </c>
      <c r="AA319" s="45">
        <v>10</v>
      </c>
      <c r="AB319" s="45">
        <v>11</v>
      </c>
      <c r="AC319" s="45">
        <v>11</v>
      </c>
      <c r="AD319" s="45">
        <v>27</v>
      </c>
      <c r="AE319" s="45">
        <v>15</v>
      </c>
      <c r="AF319" s="45">
        <v>19</v>
      </c>
      <c r="AG319" s="45">
        <v>29</v>
      </c>
      <c r="AH319" s="59">
        <v>15</v>
      </c>
      <c r="AI319" s="59">
        <v>15</v>
      </c>
      <c r="AJ319" s="59">
        <v>16</v>
      </c>
      <c r="AK319" s="59">
        <v>17</v>
      </c>
      <c r="AL319" s="45">
        <v>11</v>
      </c>
      <c r="AM319" s="45">
        <v>11</v>
      </c>
      <c r="AN319" s="45">
        <v>19</v>
      </c>
      <c r="AO319" s="45">
        <v>23</v>
      </c>
      <c r="AP319" s="45">
        <v>18</v>
      </c>
      <c r="AQ319" s="45">
        <v>14</v>
      </c>
      <c r="AR319" s="45">
        <v>19</v>
      </c>
      <c r="AS319" s="45">
        <v>17</v>
      </c>
      <c r="AT319" s="45">
        <v>35</v>
      </c>
      <c r="AU319" s="45">
        <v>37</v>
      </c>
      <c r="AV319" s="45">
        <v>12</v>
      </c>
      <c r="AW319" s="45">
        <v>12</v>
      </c>
      <c r="AX319" s="45">
        <v>12</v>
      </c>
      <c r="AY319" s="45">
        <v>9</v>
      </c>
      <c r="AZ319" s="45">
        <v>15</v>
      </c>
      <c r="BA319" s="45">
        <v>16</v>
      </c>
      <c r="BB319" s="45">
        <v>8</v>
      </c>
      <c r="BC319" s="45">
        <v>10</v>
      </c>
      <c r="BD319" s="45">
        <v>10</v>
      </c>
      <c r="BE319" s="45">
        <v>8</v>
      </c>
      <c r="BF319" s="45">
        <v>10</v>
      </c>
      <c r="BG319" s="45">
        <v>10</v>
      </c>
      <c r="BH319" s="45">
        <v>12</v>
      </c>
      <c r="BI319" s="45">
        <v>23</v>
      </c>
      <c r="BJ319" s="45">
        <v>23</v>
      </c>
      <c r="BK319" s="45">
        <v>15</v>
      </c>
      <c r="BL319" s="45">
        <v>10</v>
      </c>
      <c r="BM319" s="45">
        <v>12</v>
      </c>
      <c r="BN319" s="45">
        <v>13</v>
      </c>
      <c r="BO319" s="45">
        <v>15</v>
      </c>
      <c r="BP319" s="45">
        <v>8</v>
      </c>
      <c r="BQ319" s="45">
        <v>13</v>
      </c>
      <c r="BR319" s="45">
        <v>22</v>
      </c>
      <c r="BS319" s="45">
        <v>20</v>
      </c>
      <c r="BT319" s="45">
        <v>13</v>
      </c>
      <c r="BU319" s="45">
        <v>12</v>
      </c>
      <c r="BV319" s="45">
        <v>11</v>
      </c>
      <c r="BW319" s="45">
        <v>13</v>
      </c>
      <c r="BX319" s="45">
        <v>11</v>
      </c>
      <c r="BY319" s="45">
        <v>11</v>
      </c>
      <c r="BZ319" s="45">
        <v>12</v>
      </c>
      <c r="CA319" s="45">
        <v>12</v>
      </c>
      <c r="CB319" s="62" t="s">
        <v>0</v>
      </c>
      <c r="CC319" s="62" t="s">
        <v>0</v>
      </c>
      <c r="CD319" s="62" t="s">
        <v>0</v>
      </c>
      <c r="CE319" s="62" t="s">
        <v>0</v>
      </c>
      <c r="CF319" s="62" t="s">
        <v>0</v>
      </c>
      <c r="CG319" s="62" t="s">
        <v>0</v>
      </c>
      <c r="CH319" s="62" t="s">
        <v>0</v>
      </c>
      <c r="CI319" s="62" t="s">
        <v>0</v>
      </c>
      <c r="CJ319" s="62" t="s">
        <v>0</v>
      </c>
      <c r="CK319" s="62" t="s">
        <v>0</v>
      </c>
      <c r="CL319" s="62" t="s">
        <v>0</v>
      </c>
      <c r="CM319" s="62" t="s">
        <v>0</v>
      </c>
      <c r="CN319" s="62" t="s">
        <v>0</v>
      </c>
      <c r="CO319" s="62" t="s">
        <v>0</v>
      </c>
      <c r="CP319" s="62" t="s">
        <v>0</v>
      </c>
      <c r="CQ319" s="62" t="s">
        <v>0</v>
      </c>
      <c r="CR319" s="62" t="s">
        <v>0</v>
      </c>
      <c r="CS319" s="62" t="s">
        <v>0</v>
      </c>
      <c r="CT319" s="62" t="s">
        <v>0</v>
      </c>
      <c r="CU319" s="62" t="s">
        <v>0</v>
      </c>
      <c r="CV319" s="62" t="s">
        <v>0</v>
      </c>
      <c r="CW319" s="62" t="s">
        <v>0</v>
      </c>
      <c r="CX319" s="62" t="s">
        <v>0</v>
      </c>
      <c r="CY319" s="62" t="s">
        <v>0</v>
      </c>
      <c r="CZ319" s="62" t="s">
        <v>0</v>
      </c>
      <c r="DA319" s="62" t="s">
        <v>0</v>
      </c>
      <c r="DB319" s="62" t="s">
        <v>0</v>
      </c>
      <c r="DC319" s="62" t="s">
        <v>0</v>
      </c>
      <c r="DD319" s="62" t="s">
        <v>0</v>
      </c>
      <c r="DE319" s="62" t="s">
        <v>0</v>
      </c>
      <c r="DF319" s="62" t="s">
        <v>0</v>
      </c>
      <c r="DG319" s="62" t="s">
        <v>0</v>
      </c>
      <c r="DH319" s="62" t="s">
        <v>0</v>
      </c>
      <c r="DI319" s="62" t="s">
        <v>0</v>
      </c>
      <c r="DJ319" s="62" t="s">
        <v>0</v>
      </c>
      <c r="DK319" s="62" t="s">
        <v>0</v>
      </c>
      <c r="DL319" s="62" t="s">
        <v>0</v>
      </c>
      <c r="DM319" s="62" t="s">
        <v>0</v>
      </c>
      <c r="DN319" s="62" t="s">
        <v>0</v>
      </c>
      <c r="DO319" s="62" t="s">
        <v>0</v>
      </c>
      <c r="DP319" s="62" t="s">
        <v>0</v>
      </c>
      <c r="DQ319" s="62" t="s">
        <v>0</v>
      </c>
      <c r="DR319" s="62" t="s">
        <v>0</v>
      </c>
      <c r="DS319" s="62" t="s">
        <v>0</v>
      </c>
      <c r="DT319" s="143">
        <f>(2.71828^(-492.8857+59.0795*K319+7.224*L319))/(1+(2.71828^(-492.8857+59.0795*K319+7.224*L319)))</f>
        <v>2.6883253166261026E-36</v>
      </c>
      <c r="DU319" s="40">
        <f>COUNTIF($M319,"=13")+COUNTIF($N319,"=21")+COUNTIF($O319,"=14")+COUNTIF($P319,"=11")+COUNTIF($Q319,"=11")+COUNTIF($R319,"=14")+COUNTIF($S319,"=12")+COUNTIF($T319,"=12")+COUNTIF($U319,"=12")+COUNTIF($V319,"=13")+COUNTIF($W319,"=13")+COUNTIF($X319,"=16")</f>
        <v>7</v>
      </c>
      <c r="DV319" s="40">
        <f>COUNTIF($Y319,"=17")+COUNTIF($Z319,"=9")+COUNTIF($AA319,"=9")+COUNTIF($AB319,"=11")+COUNTIF($AC319,"=11")+COUNTIF($AD319,"=25")+COUNTIF($AE319,"=15")+COUNTIF($AF319,"=19")+COUNTIF($AG319,"=30")+COUNTIF($AH319,"=15")+COUNTIF($AI319,"=15")+COUNTIF($AJ319,"=16")+COUNTIF($AK319,"=17")</f>
        <v>9</v>
      </c>
      <c r="DW319" s="40">
        <f>COUNTIF($AL319,"=11")+COUNTIF($AM319,"=11")+COUNTIF($AN319,"=22")+COUNTIF($AO319,"=23")+COUNTIF($AP319,"=17")+COUNTIF($AQ319,"=14")+COUNTIF($AR319,"=19")+COUNTIF($AS319,"=17")+COUNTIF($AV319,"=12")+COUNTIF($AW319,"=12")</f>
        <v>8</v>
      </c>
      <c r="DX319" s="40">
        <f>COUNTIF($AX319,"=11")+COUNTIF($AY319,"=9")+COUNTIF($AZ319,"=15")+COUNTIF($BA319,"=16")+COUNTIF($BB319,"=8")+COUNTIF($BC319,"=10")+COUNTIF($BD319,"=10")+COUNTIF($BE319,"=8")+COUNTIF($BF319,"=10")+COUNTIF($BG319,"=10")</f>
        <v>9</v>
      </c>
      <c r="DY319" s="40">
        <f>COUNTIF($BH319,"=12")+COUNTIF($BI319,"=23")+COUNTIF($BJ319,"=23")+COUNTIF($BK319,"=15")+COUNTIF($BL319,"=10")+COUNTIF($BM319,"=12")+COUNTIF($BN319,"=12")+COUNTIF($BO319,"=16")+COUNTIF($BP319,"=8")+COUNTIF($BQ319,"=12")+COUNTIF($BR319,"=22")+COUNTIF($BS319,"=20")+COUNTIF($BT319,"=13")</f>
        <v>10</v>
      </c>
      <c r="DZ319" s="40">
        <f>COUNTIF($BU319,"=12")+COUNTIF($BV319,"=11")+COUNTIF($BW319,"=13")+COUNTIF($BX319,"=10")+COUNTIF($BY319,"=11")+COUNTIF($BZ319,"=12")+COUNTIF($CA319,"=12")</f>
        <v>6</v>
      </c>
      <c r="EA319" s="33"/>
      <c r="EB319" s="33"/>
    </row>
    <row r="320" spans="1:133" s="51" customFormat="1" x14ac:dyDescent="0.25">
      <c r="A320" s="69">
        <v>236830</v>
      </c>
      <c r="B320" s="2" t="s">
        <v>193</v>
      </c>
      <c r="C320" s="2" t="s">
        <v>166</v>
      </c>
      <c r="D320" s="112" t="s">
        <v>31</v>
      </c>
      <c r="E320" s="2" t="s">
        <v>12</v>
      </c>
      <c r="F320" s="2" t="s">
        <v>193</v>
      </c>
      <c r="G320" s="6">
        <v>41602.959027777775</v>
      </c>
      <c r="H320" s="20" t="s">
        <v>0</v>
      </c>
      <c r="I320" s="20" t="s">
        <v>230</v>
      </c>
      <c r="J320" s="6">
        <v>41277.888888888891</v>
      </c>
      <c r="K320" s="123">
        <f>+COUNTIF($N320,"&lt;=21")+COUNTIF($AA320,"&lt;=9")+COUNTIF($AJ320,"&lt;=16")+COUNTIF($AN320,"&gt;=22")+COUNTIF($AP320,"&gt;=17")+COUNTIF($AQ320,"&lt;=14")+COUNTIF($AR320,"&gt;=19")+COUNTIF($BK320,"&lt;=15")+COUNTIF($BO320,"&gt;=16")+COUNTIF($BX320,"&lt;=10")</f>
        <v>5</v>
      </c>
      <c r="L320" s="124">
        <f>65-(+DU320+DV320+DW320+DX320+DY320+DZ320)</f>
        <v>16</v>
      </c>
      <c r="M320" s="45">
        <v>13</v>
      </c>
      <c r="N320" s="45">
        <v>25</v>
      </c>
      <c r="O320" s="45">
        <v>14</v>
      </c>
      <c r="P320" s="45">
        <v>11</v>
      </c>
      <c r="Q320" s="45">
        <v>11</v>
      </c>
      <c r="R320" s="45">
        <v>13</v>
      </c>
      <c r="S320" s="45">
        <v>12</v>
      </c>
      <c r="T320" s="45">
        <v>12</v>
      </c>
      <c r="U320" s="45">
        <v>12</v>
      </c>
      <c r="V320" s="45">
        <v>13</v>
      </c>
      <c r="W320" s="45">
        <v>14</v>
      </c>
      <c r="X320" s="45">
        <v>15</v>
      </c>
      <c r="Y320" s="45">
        <v>16</v>
      </c>
      <c r="Z320" s="45">
        <v>9</v>
      </c>
      <c r="AA320" s="45">
        <v>10</v>
      </c>
      <c r="AB320" s="45">
        <v>11</v>
      </c>
      <c r="AC320" s="45">
        <v>11</v>
      </c>
      <c r="AD320" s="45">
        <v>25</v>
      </c>
      <c r="AE320" s="45">
        <v>15</v>
      </c>
      <c r="AF320" s="45">
        <v>18</v>
      </c>
      <c r="AG320" s="45">
        <v>31</v>
      </c>
      <c r="AH320" s="45">
        <v>15</v>
      </c>
      <c r="AI320" s="45">
        <v>16</v>
      </c>
      <c r="AJ320" s="45">
        <v>16</v>
      </c>
      <c r="AK320" s="59">
        <v>17</v>
      </c>
      <c r="AL320" s="45">
        <v>11</v>
      </c>
      <c r="AM320" s="45">
        <v>11</v>
      </c>
      <c r="AN320" s="45">
        <v>19</v>
      </c>
      <c r="AO320" s="45">
        <v>23</v>
      </c>
      <c r="AP320" s="45">
        <v>17</v>
      </c>
      <c r="AQ320" s="45">
        <v>17</v>
      </c>
      <c r="AR320" s="45">
        <v>19</v>
      </c>
      <c r="AS320" s="45">
        <v>17</v>
      </c>
      <c r="AT320" s="45">
        <v>37</v>
      </c>
      <c r="AU320" s="59">
        <v>37</v>
      </c>
      <c r="AV320" s="45">
        <v>12</v>
      </c>
      <c r="AW320" s="45">
        <v>12</v>
      </c>
      <c r="AX320" s="45">
        <v>11</v>
      </c>
      <c r="AY320" s="45">
        <v>9</v>
      </c>
      <c r="AZ320" s="45">
        <v>15</v>
      </c>
      <c r="BA320" s="45">
        <v>16</v>
      </c>
      <c r="BB320" s="45">
        <v>8</v>
      </c>
      <c r="BC320" s="45">
        <v>10</v>
      </c>
      <c r="BD320" s="45">
        <v>10</v>
      </c>
      <c r="BE320" s="45">
        <v>8</v>
      </c>
      <c r="BF320" s="45">
        <v>10</v>
      </c>
      <c r="BG320" s="45">
        <v>9</v>
      </c>
      <c r="BH320" s="45">
        <v>12</v>
      </c>
      <c r="BI320" s="45">
        <v>21</v>
      </c>
      <c r="BJ320" s="45">
        <v>23</v>
      </c>
      <c r="BK320" s="45">
        <v>16</v>
      </c>
      <c r="BL320" s="45">
        <v>10</v>
      </c>
      <c r="BM320" s="45">
        <v>12</v>
      </c>
      <c r="BN320" s="45">
        <v>12</v>
      </c>
      <c r="BO320" s="45">
        <v>16</v>
      </c>
      <c r="BP320" s="45">
        <v>9</v>
      </c>
      <c r="BQ320" s="45">
        <v>12</v>
      </c>
      <c r="BR320" s="45">
        <v>25</v>
      </c>
      <c r="BS320" s="45">
        <v>20</v>
      </c>
      <c r="BT320" s="45">
        <v>13</v>
      </c>
      <c r="BU320" s="45">
        <v>12</v>
      </c>
      <c r="BV320" s="45">
        <v>11</v>
      </c>
      <c r="BW320" s="45">
        <v>13</v>
      </c>
      <c r="BX320" s="45">
        <v>10</v>
      </c>
      <c r="BY320" s="45">
        <v>11</v>
      </c>
      <c r="BZ320" s="45">
        <v>12</v>
      </c>
      <c r="CA320" s="45">
        <v>12</v>
      </c>
      <c r="CB320" s="62" t="s">
        <v>0</v>
      </c>
      <c r="CC320" s="62" t="s">
        <v>0</v>
      </c>
      <c r="CD320" s="62" t="s">
        <v>0</v>
      </c>
      <c r="CE320" s="62" t="s">
        <v>0</v>
      </c>
      <c r="CF320" s="62" t="s">
        <v>0</v>
      </c>
      <c r="CG320" s="62" t="s">
        <v>0</v>
      </c>
      <c r="CH320" s="62" t="s">
        <v>0</v>
      </c>
      <c r="CI320" s="62" t="s">
        <v>0</v>
      </c>
      <c r="CJ320" s="62" t="s">
        <v>0</v>
      </c>
      <c r="CK320" s="62" t="s">
        <v>0</v>
      </c>
      <c r="CL320" s="62" t="s">
        <v>0</v>
      </c>
      <c r="CM320" s="62" t="s">
        <v>0</v>
      </c>
      <c r="CN320" s="62" t="s">
        <v>0</v>
      </c>
      <c r="CO320" s="62" t="s">
        <v>0</v>
      </c>
      <c r="CP320" s="62" t="s">
        <v>0</v>
      </c>
      <c r="CQ320" s="62" t="s">
        <v>0</v>
      </c>
      <c r="CR320" s="62" t="s">
        <v>0</v>
      </c>
      <c r="CS320" s="62" t="s">
        <v>0</v>
      </c>
      <c r="CT320" s="62" t="s">
        <v>0</v>
      </c>
      <c r="CU320" s="62" t="s">
        <v>0</v>
      </c>
      <c r="CV320" s="62" t="s">
        <v>0</v>
      </c>
      <c r="CW320" s="62" t="s">
        <v>0</v>
      </c>
      <c r="CX320" s="62" t="s">
        <v>0</v>
      </c>
      <c r="CY320" s="62" t="s">
        <v>0</v>
      </c>
      <c r="CZ320" s="62" t="s">
        <v>0</v>
      </c>
      <c r="DA320" s="62" t="s">
        <v>0</v>
      </c>
      <c r="DB320" s="62" t="s">
        <v>0</v>
      </c>
      <c r="DC320" s="62" t="s">
        <v>0</v>
      </c>
      <c r="DD320" s="62" t="s">
        <v>0</v>
      </c>
      <c r="DE320" s="62" t="s">
        <v>0</v>
      </c>
      <c r="DF320" s="62" t="s">
        <v>0</v>
      </c>
      <c r="DG320" s="62" t="s">
        <v>0</v>
      </c>
      <c r="DH320" s="62" t="s">
        <v>0</v>
      </c>
      <c r="DI320" s="62" t="s">
        <v>0</v>
      </c>
      <c r="DJ320" s="62" t="s">
        <v>0</v>
      </c>
      <c r="DK320" s="62" t="s">
        <v>0</v>
      </c>
      <c r="DL320" s="62" t="s">
        <v>0</v>
      </c>
      <c r="DM320" s="62" t="s">
        <v>0</v>
      </c>
      <c r="DN320" s="62" t="s">
        <v>0</v>
      </c>
      <c r="DO320" s="62" t="s">
        <v>0</v>
      </c>
      <c r="DP320" s="62" t="s">
        <v>0</v>
      </c>
      <c r="DQ320" s="62" t="s">
        <v>0</v>
      </c>
      <c r="DR320" s="62" t="s">
        <v>0</v>
      </c>
      <c r="DS320" s="62" t="s">
        <v>0</v>
      </c>
      <c r="DT320" s="143">
        <f>(2.71828^(-492.8857+59.0795*K320+7.224*L320))/(1+(2.71828^(-492.8857+59.0795*K320+7.224*L320)))</f>
        <v>2.6883253166261026E-36</v>
      </c>
      <c r="DU320" s="40">
        <f>COUNTIF($M320,"=13")+COUNTIF($N320,"=21")+COUNTIF($O320,"=14")+COUNTIF($P320,"=11")+COUNTIF($Q320,"=11")+COUNTIF($R320,"=14")+COUNTIF($S320,"=12")+COUNTIF($T320,"=12")+COUNTIF($U320,"=12")+COUNTIF($V320,"=13")+COUNTIF($W320,"=13")+COUNTIF($X320,"=16")</f>
        <v>8</v>
      </c>
      <c r="DV320" s="40">
        <f>COUNTIF($Y320,"=17")+COUNTIF($Z320,"=9")+COUNTIF($AA320,"=9")+COUNTIF($AB320,"=11")+COUNTIF($AC320,"=11")+COUNTIF($AD320,"=25")+COUNTIF($AE320,"=15")+COUNTIF($AF320,"=19")+COUNTIF($AG320,"=30")+COUNTIF($AH320,"=15")+COUNTIF($AI320,"=15")+COUNTIF($AJ320,"=16")+COUNTIF($AK320,"=17")</f>
        <v>8</v>
      </c>
      <c r="DW320" s="40">
        <f>COUNTIF($AL320,"=11")+COUNTIF($AM320,"=11")+COUNTIF($AN320,"=22")+COUNTIF($AO320,"=23")+COUNTIF($AP320,"=17")+COUNTIF($AQ320,"=14")+COUNTIF($AR320,"=19")+COUNTIF($AS320,"=17")+COUNTIF($AV320,"=12")+COUNTIF($AW320,"=12")</f>
        <v>8</v>
      </c>
      <c r="DX320" s="40">
        <f>COUNTIF($AX320,"=11")+COUNTIF($AY320,"=9")+COUNTIF($AZ320,"=15")+COUNTIF($BA320,"=16")+COUNTIF($BB320,"=8")+COUNTIF($BC320,"=10")+COUNTIF($BD320,"=10")+COUNTIF($BE320,"=8")+COUNTIF($BF320,"=10")+COUNTIF($BG320,"=10")</f>
        <v>9</v>
      </c>
      <c r="DY320" s="40">
        <f>COUNTIF($BH320,"=12")+COUNTIF($BI320,"=23")+COUNTIF($BJ320,"=23")+COUNTIF($BK320,"=15")+COUNTIF($BL320,"=10")+COUNTIF($BM320,"=12")+COUNTIF($BN320,"=12")+COUNTIF($BO320,"=16")+COUNTIF($BP320,"=8")+COUNTIF($BQ320,"=12")+COUNTIF($BR320,"=22")+COUNTIF($BS320,"=20")+COUNTIF($BT320,"=13")</f>
        <v>9</v>
      </c>
      <c r="DZ320" s="40">
        <f>COUNTIF($BU320,"=12")+COUNTIF($BV320,"=11")+COUNTIF($BW320,"=13")+COUNTIF($BX320,"=10")+COUNTIF($BY320,"=11")+COUNTIF($BZ320,"=12")+COUNTIF($CA320,"=12")</f>
        <v>7</v>
      </c>
      <c r="EA320" s="33"/>
      <c r="EB320" s="33"/>
      <c r="EC320" s="33"/>
    </row>
    <row r="321" spans="1:132" s="51" customFormat="1" x14ac:dyDescent="0.25">
      <c r="A321" s="20">
        <v>248336</v>
      </c>
      <c r="B321" s="2" t="s">
        <v>133</v>
      </c>
      <c r="C321" s="2" t="s">
        <v>166</v>
      </c>
      <c r="D321" s="112" t="s">
        <v>31</v>
      </c>
      <c r="E321" s="2" t="s">
        <v>17</v>
      </c>
      <c r="F321" s="2" t="s">
        <v>133</v>
      </c>
      <c r="G321" s="98">
        <v>43739</v>
      </c>
      <c r="H321" s="72" t="s">
        <v>0</v>
      </c>
      <c r="I321" s="20" t="s">
        <v>286</v>
      </c>
      <c r="J321" s="2" t="s">
        <v>284</v>
      </c>
      <c r="K321" s="123">
        <f>+COUNTIF($N321,"&lt;=21")+COUNTIF($AA321,"&lt;=9")+COUNTIF($AJ321,"&lt;=16")+COUNTIF($AN321,"&gt;=22")+COUNTIF($AP321,"&gt;=17")+COUNTIF($AQ321,"&lt;=14")+COUNTIF($AR321,"&gt;=19")+COUNTIF($BK321,"&lt;=15")+COUNTIF($BO321,"&gt;=16")+COUNTIF($BX321,"&lt;=10")</f>
        <v>5</v>
      </c>
      <c r="L321" s="124">
        <f>65-(+DU321+DV321+DW321+DX321+DY321+DZ321)</f>
        <v>16</v>
      </c>
      <c r="M321" s="54">
        <v>13</v>
      </c>
      <c r="N321" s="54">
        <v>24</v>
      </c>
      <c r="O321" s="54">
        <v>14</v>
      </c>
      <c r="P321" s="54">
        <v>10</v>
      </c>
      <c r="Q321" s="114">
        <v>11</v>
      </c>
      <c r="R321" s="114">
        <v>13</v>
      </c>
      <c r="S321" s="54">
        <v>12</v>
      </c>
      <c r="T321" s="54">
        <v>12</v>
      </c>
      <c r="U321" s="54">
        <v>12</v>
      </c>
      <c r="V321" s="54">
        <v>13</v>
      </c>
      <c r="W321" s="54">
        <v>13</v>
      </c>
      <c r="X321" s="54">
        <v>17</v>
      </c>
      <c r="Y321" s="54">
        <v>18</v>
      </c>
      <c r="Z321" s="114">
        <v>9</v>
      </c>
      <c r="AA321" s="114">
        <v>10</v>
      </c>
      <c r="AB321" s="54">
        <v>11</v>
      </c>
      <c r="AC321" s="54">
        <v>11</v>
      </c>
      <c r="AD321" s="54">
        <v>22</v>
      </c>
      <c r="AE321" s="54">
        <v>15</v>
      </c>
      <c r="AF321" s="54">
        <v>19</v>
      </c>
      <c r="AG321" s="54">
        <v>29</v>
      </c>
      <c r="AH321" s="114">
        <v>15</v>
      </c>
      <c r="AI321" s="114">
        <v>15</v>
      </c>
      <c r="AJ321" s="114">
        <v>16</v>
      </c>
      <c r="AK321" s="114">
        <v>17</v>
      </c>
      <c r="AL321" s="54">
        <v>11</v>
      </c>
      <c r="AM321" s="54">
        <v>10</v>
      </c>
      <c r="AN321" s="114">
        <v>19</v>
      </c>
      <c r="AO321" s="114">
        <v>23</v>
      </c>
      <c r="AP321" s="54">
        <v>16</v>
      </c>
      <c r="AQ321" s="54">
        <v>14</v>
      </c>
      <c r="AR321" s="54">
        <v>20</v>
      </c>
      <c r="AS321" s="54">
        <v>16</v>
      </c>
      <c r="AT321" s="114">
        <v>36</v>
      </c>
      <c r="AU321" s="114">
        <v>38</v>
      </c>
      <c r="AV321" s="54">
        <v>12</v>
      </c>
      <c r="AW321" s="54">
        <v>12</v>
      </c>
      <c r="AX321" s="54">
        <v>12</v>
      </c>
      <c r="AY321" s="54">
        <v>9</v>
      </c>
      <c r="AZ321" s="114">
        <v>15</v>
      </c>
      <c r="BA321" s="114">
        <v>16</v>
      </c>
      <c r="BB321" s="54">
        <v>8</v>
      </c>
      <c r="BC321" s="54">
        <v>10</v>
      </c>
      <c r="BD321" s="54">
        <v>10</v>
      </c>
      <c r="BE321" s="54">
        <v>8</v>
      </c>
      <c r="BF321" s="54">
        <v>10</v>
      </c>
      <c r="BG321" s="54">
        <v>10</v>
      </c>
      <c r="BH321" s="54">
        <v>12</v>
      </c>
      <c r="BI321" s="114">
        <v>23</v>
      </c>
      <c r="BJ321" s="114">
        <v>23</v>
      </c>
      <c r="BK321" s="54">
        <v>16</v>
      </c>
      <c r="BL321" s="54">
        <v>10</v>
      </c>
      <c r="BM321" s="54">
        <v>12</v>
      </c>
      <c r="BN321" s="54">
        <v>12</v>
      </c>
      <c r="BO321" s="54">
        <v>16</v>
      </c>
      <c r="BP321" s="54">
        <v>8</v>
      </c>
      <c r="BQ321" s="54">
        <v>12</v>
      </c>
      <c r="BR321" s="54">
        <v>22</v>
      </c>
      <c r="BS321" s="54">
        <v>20</v>
      </c>
      <c r="BT321" s="54">
        <v>12</v>
      </c>
      <c r="BU321" s="54">
        <v>12</v>
      </c>
      <c r="BV321" s="54">
        <v>11</v>
      </c>
      <c r="BW321" s="54">
        <v>13</v>
      </c>
      <c r="BX321" s="54">
        <v>10</v>
      </c>
      <c r="BY321" s="54">
        <v>11</v>
      </c>
      <c r="BZ321" s="54">
        <v>12</v>
      </c>
      <c r="CA321" s="54">
        <v>12</v>
      </c>
      <c r="CB321" s="62" t="s">
        <v>0</v>
      </c>
      <c r="CC321" s="62" t="s">
        <v>0</v>
      </c>
      <c r="CD321" s="62" t="s">
        <v>0</v>
      </c>
      <c r="CE321" s="62" t="s">
        <v>0</v>
      </c>
      <c r="CF321" s="62" t="s">
        <v>0</v>
      </c>
      <c r="CG321" s="62" t="s">
        <v>0</v>
      </c>
      <c r="CH321" s="62" t="s">
        <v>0</v>
      </c>
      <c r="CI321" s="62" t="s">
        <v>0</v>
      </c>
      <c r="CJ321" s="62" t="s">
        <v>0</v>
      </c>
      <c r="CK321" s="62" t="s">
        <v>0</v>
      </c>
      <c r="CL321" s="62" t="s">
        <v>0</v>
      </c>
      <c r="CM321" s="62" t="s">
        <v>0</v>
      </c>
      <c r="CN321" s="62" t="s">
        <v>0</v>
      </c>
      <c r="CO321" s="62" t="s">
        <v>0</v>
      </c>
      <c r="CP321" s="62" t="s">
        <v>0</v>
      </c>
      <c r="CQ321" s="62" t="s">
        <v>0</v>
      </c>
      <c r="CR321" s="62" t="s">
        <v>0</v>
      </c>
      <c r="CS321" s="62" t="s">
        <v>0</v>
      </c>
      <c r="CT321" s="62" t="s">
        <v>0</v>
      </c>
      <c r="CU321" s="62" t="s">
        <v>0</v>
      </c>
      <c r="CV321" s="62" t="s">
        <v>0</v>
      </c>
      <c r="CW321" s="62" t="s">
        <v>0</v>
      </c>
      <c r="CX321" s="62" t="s">
        <v>0</v>
      </c>
      <c r="CY321" s="62" t="s">
        <v>0</v>
      </c>
      <c r="CZ321" s="62" t="s">
        <v>0</v>
      </c>
      <c r="DA321" s="62" t="s">
        <v>0</v>
      </c>
      <c r="DB321" s="62" t="s">
        <v>0</v>
      </c>
      <c r="DC321" s="62" t="s">
        <v>0</v>
      </c>
      <c r="DD321" s="62" t="s">
        <v>0</v>
      </c>
      <c r="DE321" s="62" t="s">
        <v>0</v>
      </c>
      <c r="DF321" s="62" t="s">
        <v>0</v>
      </c>
      <c r="DG321" s="62" t="s">
        <v>0</v>
      </c>
      <c r="DH321" s="62" t="s">
        <v>0</v>
      </c>
      <c r="DI321" s="62" t="s">
        <v>0</v>
      </c>
      <c r="DJ321" s="62" t="s">
        <v>0</v>
      </c>
      <c r="DK321" s="62" t="s">
        <v>0</v>
      </c>
      <c r="DL321" s="62" t="s">
        <v>0</v>
      </c>
      <c r="DM321" s="62" t="s">
        <v>0</v>
      </c>
      <c r="DN321" s="62" t="s">
        <v>0</v>
      </c>
      <c r="DO321" s="62" t="s">
        <v>0</v>
      </c>
      <c r="DP321" s="62" t="s">
        <v>0</v>
      </c>
      <c r="DQ321" s="62" t="s">
        <v>0</v>
      </c>
      <c r="DR321" s="62" t="s">
        <v>0</v>
      </c>
      <c r="DS321" s="62" t="s">
        <v>0</v>
      </c>
      <c r="DT321" s="143">
        <f>(2.71828^(-492.8857+59.0795*K321+7.224*L321))/(1+(2.71828^(-492.8857+59.0795*K321+7.224*L321)))</f>
        <v>2.6883253166261026E-36</v>
      </c>
      <c r="DU321" s="40">
        <f>COUNTIF($M321,"=13")+COUNTIF($N321,"=21")+COUNTIF($O321,"=14")+COUNTIF($P321,"=11")+COUNTIF($Q321,"=11")+COUNTIF($R321,"=14")+COUNTIF($S321,"=12")+COUNTIF($T321,"=12")+COUNTIF($U321,"=12")+COUNTIF($V321,"=13")+COUNTIF($W321,"=13")+COUNTIF($X321,"=16")</f>
        <v>8</v>
      </c>
      <c r="DV321" s="40">
        <f>COUNTIF($Y321,"=17")+COUNTIF($Z321,"=9")+COUNTIF($AA321,"=9")+COUNTIF($AB321,"=11")+COUNTIF($AC321,"=11")+COUNTIF($AD321,"=25")+COUNTIF($AE321,"=15")+COUNTIF($AF321,"=19")+COUNTIF($AG321,"=30")+COUNTIF($AH321,"=15")+COUNTIF($AI321,"=15")+COUNTIF($AJ321,"=16")+COUNTIF($AK321,"=17")</f>
        <v>9</v>
      </c>
      <c r="DW321" s="40">
        <f>COUNTIF($AL321,"=11")+COUNTIF($AM321,"=11")+COUNTIF($AN321,"=22")+COUNTIF($AO321,"=23")+COUNTIF($AP321,"=17")+COUNTIF($AQ321,"=14")+COUNTIF($AR321,"=19")+COUNTIF($AS321,"=17")+COUNTIF($AV321,"=12")+COUNTIF($AW321,"=12")</f>
        <v>5</v>
      </c>
      <c r="DX321" s="40">
        <f>COUNTIF($AX321,"=11")+COUNTIF($AY321,"=9")+COUNTIF($AZ321,"=15")+COUNTIF($BA321,"=16")+COUNTIF($BB321,"=8")+COUNTIF($BC321,"=10")+COUNTIF($BD321,"=10")+COUNTIF($BE321,"=8")+COUNTIF($BF321,"=10")+COUNTIF($BG321,"=10")</f>
        <v>9</v>
      </c>
      <c r="DY321" s="40">
        <f>COUNTIF($BH321,"=12")+COUNTIF($BI321,"=23")+COUNTIF($BJ321,"=23")+COUNTIF($BK321,"=15")+COUNTIF($BL321,"=10")+COUNTIF($BM321,"=12")+COUNTIF($BN321,"=12")+COUNTIF($BO321,"=16")+COUNTIF($BP321,"=8")+COUNTIF($BQ321,"=12")+COUNTIF($BR321,"=22")+COUNTIF($BS321,"=20")+COUNTIF($BT321,"=13")</f>
        <v>11</v>
      </c>
      <c r="DZ321" s="40">
        <f>COUNTIF($BU321,"=12")+COUNTIF($BV321,"=11")+COUNTIF($BW321,"=13")+COUNTIF($BX321,"=10")+COUNTIF($BY321,"=11")+COUNTIF($BZ321,"=12")+COUNTIF($CA321,"=12")</f>
        <v>7</v>
      </c>
      <c r="EA321" s="2" t="s">
        <v>0</v>
      </c>
      <c r="EB321" s="2" t="s">
        <v>689</v>
      </c>
    </row>
    <row r="322" spans="1:132" s="51" customFormat="1" x14ac:dyDescent="0.25">
      <c r="A322" s="20">
        <v>357318</v>
      </c>
      <c r="B322" s="52" t="s">
        <v>738</v>
      </c>
      <c r="C322" s="2" t="s">
        <v>166</v>
      </c>
      <c r="D322" s="112" t="s">
        <v>31</v>
      </c>
      <c r="E322" s="2" t="s">
        <v>90</v>
      </c>
      <c r="F322" s="2" t="s">
        <v>174</v>
      </c>
      <c r="G322" s="98">
        <v>43739</v>
      </c>
      <c r="H322" s="72" t="s">
        <v>0</v>
      </c>
      <c r="I322" s="20" t="s">
        <v>286</v>
      </c>
      <c r="J322" s="2" t="s">
        <v>284</v>
      </c>
      <c r="K322" s="123">
        <f>+COUNTIF($N322,"&lt;=21")+COUNTIF($AA322,"&lt;=9")+COUNTIF($AJ322,"&lt;=16")+COUNTIF($AN322,"&gt;=22")+COUNTIF($AP322,"&gt;=17")+COUNTIF($AQ322,"&lt;=14")+COUNTIF($AR322,"&gt;=19")+COUNTIF($BK322,"&lt;=15")+COUNTIF($BO322,"&gt;=16")+COUNTIF($BX322,"&lt;=10")</f>
        <v>5</v>
      </c>
      <c r="L322" s="124">
        <f>65-(+DU322+DV322+DW322+DX322+DY322+DZ322)</f>
        <v>16</v>
      </c>
      <c r="M322" s="113">
        <v>13</v>
      </c>
      <c r="N322" s="113">
        <v>24</v>
      </c>
      <c r="O322" s="113">
        <v>14</v>
      </c>
      <c r="P322" s="113">
        <v>10</v>
      </c>
      <c r="Q322" s="114">
        <v>9</v>
      </c>
      <c r="R322" s="114">
        <v>14</v>
      </c>
      <c r="S322" s="113">
        <v>12</v>
      </c>
      <c r="T322" s="113">
        <v>12</v>
      </c>
      <c r="U322" s="113">
        <v>10</v>
      </c>
      <c r="V322" s="113">
        <v>13</v>
      </c>
      <c r="W322" s="113">
        <v>13</v>
      </c>
      <c r="X322" s="113">
        <v>17</v>
      </c>
      <c r="Y322" s="113">
        <v>18</v>
      </c>
      <c r="Z322" s="114">
        <v>9</v>
      </c>
      <c r="AA322" s="114">
        <v>10</v>
      </c>
      <c r="AB322" s="113">
        <v>11</v>
      </c>
      <c r="AC322" s="113">
        <v>11</v>
      </c>
      <c r="AD322" s="113">
        <v>25</v>
      </c>
      <c r="AE322" s="113">
        <v>15</v>
      </c>
      <c r="AF322" s="113">
        <v>19</v>
      </c>
      <c r="AG322" s="113">
        <v>29</v>
      </c>
      <c r="AH322" s="114">
        <v>15</v>
      </c>
      <c r="AI322" s="114">
        <v>15</v>
      </c>
      <c r="AJ322" s="114">
        <v>16</v>
      </c>
      <c r="AK322" s="114">
        <v>17</v>
      </c>
      <c r="AL322" s="113">
        <v>11</v>
      </c>
      <c r="AM322" s="113">
        <v>11</v>
      </c>
      <c r="AN322" s="114">
        <v>19</v>
      </c>
      <c r="AO322" s="114">
        <v>25</v>
      </c>
      <c r="AP322" s="113">
        <v>17</v>
      </c>
      <c r="AQ322" s="113">
        <v>15</v>
      </c>
      <c r="AR322" s="113">
        <v>19</v>
      </c>
      <c r="AS322" s="113">
        <v>17</v>
      </c>
      <c r="AT322" s="114">
        <v>38</v>
      </c>
      <c r="AU322" s="114">
        <v>40</v>
      </c>
      <c r="AV322" s="113">
        <v>12</v>
      </c>
      <c r="AW322" s="113">
        <v>12</v>
      </c>
      <c r="AX322" s="113">
        <v>11</v>
      </c>
      <c r="AY322" s="113">
        <v>9</v>
      </c>
      <c r="AZ322" s="114">
        <v>15</v>
      </c>
      <c r="BA322" s="114">
        <v>17</v>
      </c>
      <c r="BB322" s="113">
        <v>8</v>
      </c>
      <c r="BC322" s="113">
        <v>10</v>
      </c>
      <c r="BD322" s="113">
        <v>10</v>
      </c>
      <c r="BE322" s="113">
        <v>8</v>
      </c>
      <c r="BF322" s="113">
        <v>10</v>
      </c>
      <c r="BG322" s="113">
        <v>10</v>
      </c>
      <c r="BH322" s="113">
        <v>12</v>
      </c>
      <c r="BI322" s="114">
        <v>23</v>
      </c>
      <c r="BJ322" s="114">
        <v>23</v>
      </c>
      <c r="BK322" s="113">
        <v>15</v>
      </c>
      <c r="BL322" s="113">
        <v>10</v>
      </c>
      <c r="BM322" s="113">
        <v>12</v>
      </c>
      <c r="BN322" s="113">
        <v>12</v>
      </c>
      <c r="BO322" s="113">
        <v>16</v>
      </c>
      <c r="BP322" s="113">
        <v>8</v>
      </c>
      <c r="BQ322" s="113">
        <v>12</v>
      </c>
      <c r="BR322" s="113">
        <v>21</v>
      </c>
      <c r="BS322" s="113">
        <v>19</v>
      </c>
      <c r="BT322" s="113">
        <v>13</v>
      </c>
      <c r="BU322" s="113">
        <v>12</v>
      </c>
      <c r="BV322" s="113">
        <v>11</v>
      </c>
      <c r="BW322" s="113">
        <v>13</v>
      </c>
      <c r="BX322" s="113">
        <v>11</v>
      </c>
      <c r="BY322" s="113">
        <v>11</v>
      </c>
      <c r="BZ322" s="113">
        <v>13</v>
      </c>
      <c r="CA322" s="113">
        <v>12</v>
      </c>
      <c r="CB322" s="71" t="s">
        <v>0</v>
      </c>
      <c r="CC322" s="71" t="s">
        <v>0</v>
      </c>
      <c r="CD322" s="71" t="s">
        <v>0</v>
      </c>
      <c r="CE322" s="71" t="s">
        <v>0</v>
      </c>
      <c r="CF322" s="71" t="s">
        <v>0</v>
      </c>
      <c r="CG322" s="71" t="s">
        <v>0</v>
      </c>
      <c r="CH322" s="71" t="s">
        <v>0</v>
      </c>
      <c r="CI322" s="71" t="s">
        <v>0</v>
      </c>
      <c r="CJ322" s="71" t="s">
        <v>0</v>
      </c>
      <c r="CK322" s="71" t="s">
        <v>0</v>
      </c>
      <c r="CL322" s="71" t="s">
        <v>0</v>
      </c>
      <c r="CM322" s="71" t="s">
        <v>0</v>
      </c>
      <c r="CN322" s="71" t="s">
        <v>0</v>
      </c>
      <c r="CO322" s="71" t="s">
        <v>0</v>
      </c>
      <c r="CP322" s="71" t="s">
        <v>0</v>
      </c>
      <c r="CQ322" s="71" t="s">
        <v>0</v>
      </c>
      <c r="CR322" s="71" t="s">
        <v>0</v>
      </c>
      <c r="CS322" s="71" t="s">
        <v>0</v>
      </c>
      <c r="CT322" s="71" t="s">
        <v>0</v>
      </c>
      <c r="CU322" s="71" t="s">
        <v>0</v>
      </c>
      <c r="CV322" s="71" t="s">
        <v>0</v>
      </c>
      <c r="CW322" s="71" t="s">
        <v>0</v>
      </c>
      <c r="CX322" s="71" t="s">
        <v>0</v>
      </c>
      <c r="CY322" s="71" t="s">
        <v>0</v>
      </c>
      <c r="CZ322" s="71" t="s">
        <v>0</v>
      </c>
      <c r="DA322" s="71" t="s">
        <v>0</v>
      </c>
      <c r="DB322" s="71" t="s">
        <v>0</v>
      </c>
      <c r="DC322" s="71" t="s">
        <v>0</v>
      </c>
      <c r="DD322" s="71" t="s">
        <v>0</v>
      </c>
      <c r="DE322" s="71" t="s">
        <v>0</v>
      </c>
      <c r="DF322" s="71" t="s">
        <v>0</v>
      </c>
      <c r="DG322" s="71" t="s">
        <v>0</v>
      </c>
      <c r="DH322" s="71" t="s">
        <v>0</v>
      </c>
      <c r="DI322" s="71" t="s">
        <v>0</v>
      </c>
      <c r="DJ322" s="71" t="s">
        <v>0</v>
      </c>
      <c r="DK322" s="71" t="s">
        <v>0</v>
      </c>
      <c r="DL322" s="71" t="s">
        <v>0</v>
      </c>
      <c r="DM322" s="71" t="s">
        <v>0</v>
      </c>
      <c r="DN322" s="71" t="s">
        <v>0</v>
      </c>
      <c r="DO322" s="71" t="s">
        <v>0</v>
      </c>
      <c r="DP322" s="71" t="s">
        <v>0</v>
      </c>
      <c r="DQ322" s="71" t="s">
        <v>0</v>
      </c>
      <c r="DR322" s="71" t="s">
        <v>0</v>
      </c>
      <c r="DS322" s="71" t="s">
        <v>0</v>
      </c>
      <c r="DT322" s="143">
        <f>(2.71828^(-492.8857+59.0795*K322+7.224*L322))/(1+(2.71828^(-492.8857+59.0795*K322+7.224*L322)))</f>
        <v>2.6883253166261026E-36</v>
      </c>
      <c r="DU322" s="40">
        <f>COUNTIF($M322,"=13")+COUNTIF($N322,"=21")+COUNTIF($O322,"=14")+COUNTIF($P322,"=11")+COUNTIF($Q322,"=11")+COUNTIF($R322,"=14")+COUNTIF($S322,"=12")+COUNTIF($T322,"=12")+COUNTIF($U322,"=12")+COUNTIF($V322,"=13")+COUNTIF($W322,"=13")+COUNTIF($X322,"=16")</f>
        <v>7</v>
      </c>
      <c r="DV322" s="40">
        <f>COUNTIF($Y322,"=17")+COUNTIF($Z322,"=9")+COUNTIF($AA322,"=9")+COUNTIF($AB322,"=11")+COUNTIF($AC322,"=11")+COUNTIF($AD322,"=25")+COUNTIF($AE322,"=15")+COUNTIF($AF322,"=19")+COUNTIF($AG322,"=30")+COUNTIF($AH322,"=15")+COUNTIF($AI322,"=15")+COUNTIF($AJ322,"=16")+COUNTIF($AK322,"=17")</f>
        <v>10</v>
      </c>
      <c r="DW322" s="40">
        <f>COUNTIF($AL322,"=11")+COUNTIF($AM322,"=11")+COUNTIF($AN322,"=22")+COUNTIF($AO322,"=23")+COUNTIF($AP322,"=17")+COUNTIF($AQ322,"=14")+COUNTIF($AR322,"=19")+COUNTIF($AS322,"=17")+COUNTIF($AV322,"=12")+COUNTIF($AW322,"=12")</f>
        <v>7</v>
      </c>
      <c r="DX322" s="40">
        <f>COUNTIF($AX322,"=11")+COUNTIF($AY322,"=9")+COUNTIF($AZ322,"=15")+COUNTIF($BA322,"=16")+COUNTIF($BB322,"=8")+COUNTIF($BC322,"=10")+COUNTIF($BD322,"=10")+COUNTIF($BE322,"=8")+COUNTIF($BF322,"=10")+COUNTIF($BG322,"=10")</f>
        <v>9</v>
      </c>
      <c r="DY322" s="40">
        <f>COUNTIF($BH322,"=12")+COUNTIF($BI322,"=23")+COUNTIF($BJ322,"=23")+COUNTIF($BK322,"=15")+COUNTIF($BL322,"=10")+COUNTIF($BM322,"=12")+COUNTIF($BN322,"=12")+COUNTIF($BO322,"=16")+COUNTIF($BP322,"=8")+COUNTIF($BQ322,"=12")+COUNTIF($BR322,"=22")+COUNTIF($BS322,"=20")+COUNTIF($BT322,"=13")</f>
        <v>11</v>
      </c>
      <c r="DZ322" s="40">
        <f>COUNTIF($BU322,"=12")+COUNTIF($BV322,"=11")+COUNTIF($BW322,"=13")+COUNTIF($BX322,"=10")+COUNTIF($BY322,"=11")+COUNTIF($BZ322,"=12")+COUNTIF($CA322,"=12")</f>
        <v>5</v>
      </c>
      <c r="EA322" s="2" t="s">
        <v>174</v>
      </c>
      <c r="EB322" s="2" t="s">
        <v>697</v>
      </c>
    </row>
    <row r="323" spans="1:132" s="51" customFormat="1" x14ac:dyDescent="0.25">
      <c r="A323" s="20">
        <v>364632</v>
      </c>
      <c r="B323" s="52" t="s">
        <v>23</v>
      </c>
      <c r="C323" s="2" t="s">
        <v>166</v>
      </c>
      <c r="D323" s="112" t="s">
        <v>31</v>
      </c>
      <c r="E323" s="26" t="s">
        <v>111</v>
      </c>
      <c r="F323" s="20" t="s">
        <v>23</v>
      </c>
      <c r="G323" s="98">
        <v>43739</v>
      </c>
      <c r="H323" s="72" t="s">
        <v>0</v>
      </c>
      <c r="I323" s="20" t="s">
        <v>286</v>
      </c>
      <c r="J323" s="20" t="s">
        <v>284</v>
      </c>
      <c r="K323" s="123">
        <f>+COUNTIF($N323,"&lt;=21")+COUNTIF($AA323,"&lt;=9")+COUNTIF($AJ323,"&lt;=16")+COUNTIF($AN323,"&gt;=22")+COUNTIF($AP323,"&gt;=17")+COUNTIF($AQ323,"&lt;=14")+COUNTIF($AR323,"&gt;=19")+COUNTIF($BK323,"&lt;=15")+COUNTIF($BO323,"&gt;=16")+COUNTIF($BX323,"&lt;=10")</f>
        <v>5</v>
      </c>
      <c r="L323" s="124">
        <f>65-(+DU323+DV323+DW323+DX323+DY323+DZ323)</f>
        <v>16</v>
      </c>
      <c r="M323" s="54">
        <v>13</v>
      </c>
      <c r="N323" s="54">
        <v>23</v>
      </c>
      <c r="O323" s="54">
        <v>14</v>
      </c>
      <c r="P323" s="54">
        <v>11</v>
      </c>
      <c r="Q323" s="114">
        <v>11</v>
      </c>
      <c r="R323" s="114">
        <v>13</v>
      </c>
      <c r="S323" s="54">
        <v>12</v>
      </c>
      <c r="T323" s="54">
        <v>12</v>
      </c>
      <c r="U323" s="54">
        <v>12</v>
      </c>
      <c r="V323" s="54">
        <v>13</v>
      </c>
      <c r="W323" s="54">
        <v>12</v>
      </c>
      <c r="X323" s="54">
        <v>16</v>
      </c>
      <c r="Y323" s="54">
        <v>18</v>
      </c>
      <c r="Z323" s="114">
        <v>9</v>
      </c>
      <c r="AA323" s="114">
        <v>10</v>
      </c>
      <c r="AB323" s="54">
        <v>11</v>
      </c>
      <c r="AC323" s="54">
        <v>11</v>
      </c>
      <c r="AD323" s="54">
        <v>25</v>
      </c>
      <c r="AE323" s="54">
        <v>15</v>
      </c>
      <c r="AF323" s="54">
        <v>19</v>
      </c>
      <c r="AG323" s="54">
        <v>30</v>
      </c>
      <c r="AH323" s="114">
        <v>15</v>
      </c>
      <c r="AI323" s="114">
        <v>15</v>
      </c>
      <c r="AJ323" s="114">
        <v>16</v>
      </c>
      <c r="AK323" s="114">
        <v>18</v>
      </c>
      <c r="AL323" s="54">
        <v>11</v>
      </c>
      <c r="AM323" s="54">
        <v>9</v>
      </c>
      <c r="AN323" s="114">
        <v>19</v>
      </c>
      <c r="AO323" s="114">
        <v>23</v>
      </c>
      <c r="AP323" s="54">
        <v>17</v>
      </c>
      <c r="AQ323" s="54">
        <v>14</v>
      </c>
      <c r="AR323" s="54">
        <v>17</v>
      </c>
      <c r="AS323" s="54">
        <v>17</v>
      </c>
      <c r="AT323" s="114">
        <v>36</v>
      </c>
      <c r="AU323" s="114">
        <v>37</v>
      </c>
      <c r="AV323" s="54">
        <v>13</v>
      </c>
      <c r="AW323" s="54">
        <v>12</v>
      </c>
      <c r="AX323" s="54">
        <v>11</v>
      </c>
      <c r="AY323" s="54">
        <v>9</v>
      </c>
      <c r="AZ323" s="114">
        <v>15</v>
      </c>
      <c r="BA323" s="114">
        <v>16</v>
      </c>
      <c r="BB323" s="54">
        <v>8</v>
      </c>
      <c r="BC323" s="54">
        <v>10</v>
      </c>
      <c r="BD323" s="54">
        <v>10</v>
      </c>
      <c r="BE323" s="54">
        <v>8</v>
      </c>
      <c r="BF323" s="54">
        <v>10</v>
      </c>
      <c r="BG323" s="54">
        <v>10</v>
      </c>
      <c r="BH323" s="54">
        <v>12</v>
      </c>
      <c r="BI323" s="114">
        <v>22</v>
      </c>
      <c r="BJ323" s="114">
        <v>23</v>
      </c>
      <c r="BK323" s="54">
        <v>17</v>
      </c>
      <c r="BL323" s="54">
        <v>10</v>
      </c>
      <c r="BM323" s="54">
        <v>12</v>
      </c>
      <c r="BN323" s="54">
        <v>10</v>
      </c>
      <c r="BO323" s="54">
        <v>16</v>
      </c>
      <c r="BP323" s="54">
        <v>8</v>
      </c>
      <c r="BQ323" s="54">
        <v>12</v>
      </c>
      <c r="BR323" s="54">
        <v>22</v>
      </c>
      <c r="BS323" s="54">
        <v>20</v>
      </c>
      <c r="BT323" s="54">
        <v>13</v>
      </c>
      <c r="BU323" s="54">
        <v>12</v>
      </c>
      <c r="BV323" s="54">
        <v>11</v>
      </c>
      <c r="BW323" s="54">
        <v>14</v>
      </c>
      <c r="BX323" s="54">
        <v>10</v>
      </c>
      <c r="BY323" s="54">
        <v>11</v>
      </c>
      <c r="BZ323" s="54">
        <v>13</v>
      </c>
      <c r="CA323" s="54">
        <v>11</v>
      </c>
      <c r="CB323" s="71" t="s">
        <v>0</v>
      </c>
      <c r="CC323" s="71" t="s">
        <v>0</v>
      </c>
      <c r="CD323" s="71" t="s">
        <v>0</v>
      </c>
      <c r="CE323" s="71" t="s">
        <v>0</v>
      </c>
      <c r="CF323" s="71" t="s">
        <v>0</v>
      </c>
      <c r="CG323" s="71" t="s">
        <v>0</v>
      </c>
      <c r="CH323" s="71" t="s">
        <v>0</v>
      </c>
      <c r="CI323" s="71" t="s">
        <v>0</v>
      </c>
      <c r="CJ323" s="71" t="s">
        <v>0</v>
      </c>
      <c r="CK323" s="71" t="s">
        <v>0</v>
      </c>
      <c r="CL323" s="71" t="s">
        <v>0</v>
      </c>
      <c r="CM323" s="71" t="s">
        <v>0</v>
      </c>
      <c r="CN323" s="71" t="s">
        <v>0</v>
      </c>
      <c r="CO323" s="71" t="s">
        <v>0</v>
      </c>
      <c r="CP323" s="71" t="s">
        <v>0</v>
      </c>
      <c r="CQ323" s="71" t="s">
        <v>0</v>
      </c>
      <c r="CR323" s="71" t="s">
        <v>0</v>
      </c>
      <c r="CS323" s="71" t="s">
        <v>0</v>
      </c>
      <c r="CT323" s="71" t="s">
        <v>0</v>
      </c>
      <c r="CU323" s="71" t="s">
        <v>0</v>
      </c>
      <c r="CV323" s="71" t="s">
        <v>0</v>
      </c>
      <c r="CW323" s="71" t="s">
        <v>0</v>
      </c>
      <c r="CX323" s="71" t="s">
        <v>0</v>
      </c>
      <c r="CY323" s="71" t="s">
        <v>0</v>
      </c>
      <c r="CZ323" s="71" t="s">
        <v>0</v>
      </c>
      <c r="DA323" s="71" t="s">
        <v>0</v>
      </c>
      <c r="DB323" s="71" t="s">
        <v>0</v>
      </c>
      <c r="DC323" s="71" t="s">
        <v>0</v>
      </c>
      <c r="DD323" s="71" t="s">
        <v>0</v>
      </c>
      <c r="DE323" s="71" t="s">
        <v>0</v>
      </c>
      <c r="DF323" s="71" t="s">
        <v>0</v>
      </c>
      <c r="DG323" s="71" t="s">
        <v>0</v>
      </c>
      <c r="DH323" s="71" t="s">
        <v>0</v>
      </c>
      <c r="DI323" s="71" t="s">
        <v>0</v>
      </c>
      <c r="DJ323" s="71" t="s">
        <v>0</v>
      </c>
      <c r="DK323" s="71" t="s">
        <v>0</v>
      </c>
      <c r="DL323" s="71" t="s">
        <v>0</v>
      </c>
      <c r="DM323" s="71" t="s">
        <v>0</v>
      </c>
      <c r="DN323" s="71" t="s">
        <v>0</v>
      </c>
      <c r="DO323" s="71" t="s">
        <v>0</v>
      </c>
      <c r="DP323" s="71" t="s">
        <v>0</v>
      </c>
      <c r="DQ323" s="71" t="s">
        <v>0</v>
      </c>
      <c r="DR323" s="71" t="s">
        <v>0</v>
      </c>
      <c r="DS323" s="71" t="s">
        <v>0</v>
      </c>
      <c r="DT323" s="143">
        <f>(2.71828^(-492.8857+59.0795*K323+7.224*L323))/(1+(2.71828^(-492.8857+59.0795*K323+7.224*L323)))</f>
        <v>2.6883253166261026E-36</v>
      </c>
      <c r="DU323" s="40">
        <f>COUNTIF($M323,"=13")+COUNTIF($N323,"=21")+COUNTIF($O323,"=14")+COUNTIF($P323,"=11")+COUNTIF($Q323,"=11")+COUNTIF($R323,"=14")+COUNTIF($S323,"=12")+COUNTIF($T323,"=12")+COUNTIF($U323,"=12")+COUNTIF($V323,"=13")+COUNTIF($W323,"=13")+COUNTIF($X323,"=16")</f>
        <v>9</v>
      </c>
      <c r="DV323" s="40">
        <f>COUNTIF($Y323,"=17")+COUNTIF($Z323,"=9")+COUNTIF($AA323,"=9")+COUNTIF($AB323,"=11")+COUNTIF($AC323,"=11")+COUNTIF($AD323,"=25")+COUNTIF($AE323,"=15")+COUNTIF($AF323,"=19")+COUNTIF($AG323,"=30")+COUNTIF($AH323,"=15")+COUNTIF($AI323,"=15")+COUNTIF($AJ323,"=16")+COUNTIF($AK323,"=17")</f>
        <v>10</v>
      </c>
      <c r="DW323" s="40">
        <f>COUNTIF($AL323,"=11")+COUNTIF($AM323,"=11")+COUNTIF($AN323,"=22")+COUNTIF($AO323,"=23")+COUNTIF($AP323,"=17")+COUNTIF($AQ323,"=14")+COUNTIF($AR323,"=19")+COUNTIF($AS323,"=17")+COUNTIF($AV323,"=12")+COUNTIF($AW323,"=12")</f>
        <v>6</v>
      </c>
      <c r="DX323" s="40">
        <f>COUNTIF($AX323,"=11")+COUNTIF($AY323,"=9")+COUNTIF($AZ323,"=15")+COUNTIF($BA323,"=16")+COUNTIF($BB323,"=8")+COUNTIF($BC323,"=10")+COUNTIF($BD323,"=10")+COUNTIF($BE323,"=8")+COUNTIF($BF323,"=10")+COUNTIF($BG323,"=10")</f>
        <v>10</v>
      </c>
      <c r="DY323" s="40">
        <f>COUNTIF($BH323,"=12")+COUNTIF($BI323,"=23")+COUNTIF($BJ323,"=23")+COUNTIF($BK323,"=15")+COUNTIF($BL323,"=10")+COUNTIF($BM323,"=12")+COUNTIF($BN323,"=12")+COUNTIF($BO323,"=16")+COUNTIF($BP323,"=8")+COUNTIF($BQ323,"=12")+COUNTIF($BR323,"=22")+COUNTIF($BS323,"=20")+COUNTIF($BT323,"=13")</f>
        <v>10</v>
      </c>
      <c r="DZ323" s="40">
        <f>COUNTIF($BU323,"=12")+COUNTIF($BV323,"=11")+COUNTIF($BW323,"=13")+COUNTIF($BX323,"=10")+COUNTIF($BY323,"=11")+COUNTIF($BZ323,"=12")+COUNTIF($CA323,"=12")</f>
        <v>4</v>
      </c>
      <c r="EA323" s="2" t="s">
        <v>0</v>
      </c>
      <c r="EB323" s="20" t="s">
        <v>0</v>
      </c>
    </row>
    <row r="324" spans="1:132" s="51" customFormat="1" x14ac:dyDescent="0.25">
      <c r="A324" s="133">
        <v>477061</v>
      </c>
      <c r="B324" s="35" t="s">
        <v>29</v>
      </c>
      <c r="C324" s="2" t="s">
        <v>166</v>
      </c>
      <c r="D324" s="112" t="s">
        <v>31</v>
      </c>
      <c r="E324" s="26" t="s">
        <v>111</v>
      </c>
      <c r="F324" s="2" t="s">
        <v>700</v>
      </c>
      <c r="G324" s="98">
        <v>43739</v>
      </c>
      <c r="H324" s="72" t="s">
        <v>0</v>
      </c>
      <c r="I324" s="20" t="s">
        <v>286</v>
      </c>
      <c r="J324" s="2" t="s">
        <v>284</v>
      </c>
      <c r="K324" s="123">
        <f>+COUNTIF($N324,"&lt;=21")+COUNTIF($AA324,"&lt;=9")+COUNTIF($AJ324,"&lt;=16")+COUNTIF($AN324,"&gt;=22")+COUNTIF($AP324,"&gt;=17")+COUNTIF($AQ324,"&lt;=14")+COUNTIF($AR324,"&gt;=19")+COUNTIF($BK324,"&lt;=15")+COUNTIF($BO324,"&gt;=16")+COUNTIF($BX324,"&lt;=10")</f>
        <v>5</v>
      </c>
      <c r="L324" s="124">
        <f>65-(+DU324+DV324+DW324+DX324+DY324+DZ324)</f>
        <v>16</v>
      </c>
      <c r="M324" s="54">
        <v>13</v>
      </c>
      <c r="N324" s="54">
        <v>25</v>
      </c>
      <c r="O324" s="54">
        <v>14</v>
      </c>
      <c r="P324" s="54">
        <v>11</v>
      </c>
      <c r="Q324" s="114">
        <v>11</v>
      </c>
      <c r="R324" s="114">
        <v>14</v>
      </c>
      <c r="S324" s="54">
        <v>12</v>
      </c>
      <c r="T324" s="54">
        <v>12</v>
      </c>
      <c r="U324" s="54">
        <v>11</v>
      </c>
      <c r="V324" s="54">
        <v>15</v>
      </c>
      <c r="W324" s="54">
        <v>13</v>
      </c>
      <c r="X324" s="54">
        <v>16</v>
      </c>
      <c r="Y324" s="54">
        <v>18</v>
      </c>
      <c r="Z324" s="114">
        <v>9</v>
      </c>
      <c r="AA324" s="114">
        <v>10</v>
      </c>
      <c r="AB324" s="54">
        <v>11</v>
      </c>
      <c r="AC324" s="54">
        <v>11</v>
      </c>
      <c r="AD324" s="54">
        <v>25</v>
      </c>
      <c r="AE324" s="54">
        <v>15</v>
      </c>
      <c r="AF324" s="54">
        <v>19</v>
      </c>
      <c r="AG324" s="54">
        <v>29</v>
      </c>
      <c r="AH324" s="114">
        <v>15</v>
      </c>
      <c r="AI324" s="114">
        <v>16</v>
      </c>
      <c r="AJ324" s="114">
        <v>16</v>
      </c>
      <c r="AK324" s="114">
        <v>17</v>
      </c>
      <c r="AL324" s="54">
        <v>11</v>
      </c>
      <c r="AM324" s="54">
        <v>11</v>
      </c>
      <c r="AN324" s="114">
        <v>18</v>
      </c>
      <c r="AO324" s="114">
        <v>19</v>
      </c>
      <c r="AP324" s="54">
        <v>17</v>
      </c>
      <c r="AQ324" s="54">
        <v>15</v>
      </c>
      <c r="AR324" s="54">
        <v>18</v>
      </c>
      <c r="AS324" s="54">
        <v>19</v>
      </c>
      <c r="AT324" s="114">
        <v>35</v>
      </c>
      <c r="AU324" s="114">
        <v>36</v>
      </c>
      <c r="AV324" s="54">
        <v>12</v>
      </c>
      <c r="AW324" s="54">
        <v>12</v>
      </c>
      <c r="AX324" s="54">
        <v>11</v>
      </c>
      <c r="AY324" s="54">
        <v>9</v>
      </c>
      <c r="AZ324" s="114">
        <v>16</v>
      </c>
      <c r="BA324" s="114">
        <v>16</v>
      </c>
      <c r="BB324" s="54">
        <v>8</v>
      </c>
      <c r="BC324" s="54">
        <v>10</v>
      </c>
      <c r="BD324" s="54">
        <v>10</v>
      </c>
      <c r="BE324" s="54">
        <v>8</v>
      </c>
      <c r="BF324" s="54">
        <v>11</v>
      </c>
      <c r="BG324" s="54">
        <v>10</v>
      </c>
      <c r="BH324" s="54">
        <v>12</v>
      </c>
      <c r="BI324" s="114">
        <v>23</v>
      </c>
      <c r="BJ324" s="114">
        <v>23</v>
      </c>
      <c r="BK324" s="54">
        <v>15</v>
      </c>
      <c r="BL324" s="54">
        <v>10</v>
      </c>
      <c r="BM324" s="54">
        <v>12</v>
      </c>
      <c r="BN324" s="54">
        <v>12</v>
      </c>
      <c r="BO324" s="54">
        <v>16</v>
      </c>
      <c r="BP324" s="54">
        <v>8</v>
      </c>
      <c r="BQ324" s="54">
        <v>13</v>
      </c>
      <c r="BR324" s="54">
        <v>22</v>
      </c>
      <c r="BS324" s="54">
        <v>20</v>
      </c>
      <c r="BT324" s="54">
        <v>13</v>
      </c>
      <c r="BU324" s="54">
        <v>13</v>
      </c>
      <c r="BV324" s="54">
        <v>11</v>
      </c>
      <c r="BW324" s="54">
        <v>13</v>
      </c>
      <c r="BX324" s="54">
        <v>10</v>
      </c>
      <c r="BY324" s="54">
        <v>11</v>
      </c>
      <c r="BZ324" s="54">
        <v>12</v>
      </c>
      <c r="CA324" s="54">
        <v>12</v>
      </c>
      <c r="CB324" s="71" t="s">
        <v>0</v>
      </c>
      <c r="CC324" s="71" t="s">
        <v>0</v>
      </c>
      <c r="CD324" s="71" t="s">
        <v>0</v>
      </c>
      <c r="CE324" s="71" t="s">
        <v>0</v>
      </c>
      <c r="CF324" s="71" t="s">
        <v>0</v>
      </c>
      <c r="CG324" s="71" t="s">
        <v>0</v>
      </c>
      <c r="CH324" s="71" t="s">
        <v>0</v>
      </c>
      <c r="CI324" s="71" t="s">
        <v>0</v>
      </c>
      <c r="CJ324" s="71" t="s">
        <v>0</v>
      </c>
      <c r="CK324" s="71" t="s">
        <v>0</v>
      </c>
      <c r="CL324" s="71" t="s">
        <v>0</v>
      </c>
      <c r="CM324" s="71" t="s">
        <v>0</v>
      </c>
      <c r="CN324" s="71" t="s">
        <v>0</v>
      </c>
      <c r="CO324" s="71" t="s">
        <v>0</v>
      </c>
      <c r="CP324" s="71" t="s">
        <v>0</v>
      </c>
      <c r="CQ324" s="71" t="s">
        <v>0</v>
      </c>
      <c r="CR324" s="71" t="s">
        <v>0</v>
      </c>
      <c r="CS324" s="71" t="s">
        <v>0</v>
      </c>
      <c r="CT324" s="71" t="s">
        <v>0</v>
      </c>
      <c r="CU324" s="71" t="s">
        <v>0</v>
      </c>
      <c r="CV324" s="71" t="s">
        <v>0</v>
      </c>
      <c r="CW324" s="71" t="s">
        <v>0</v>
      </c>
      <c r="CX324" s="71" t="s">
        <v>0</v>
      </c>
      <c r="CY324" s="71" t="s">
        <v>0</v>
      </c>
      <c r="CZ324" s="71" t="s">
        <v>0</v>
      </c>
      <c r="DA324" s="71" t="s">
        <v>0</v>
      </c>
      <c r="DB324" s="71" t="s">
        <v>0</v>
      </c>
      <c r="DC324" s="71" t="s">
        <v>0</v>
      </c>
      <c r="DD324" s="71" t="s">
        <v>0</v>
      </c>
      <c r="DE324" s="71" t="s">
        <v>0</v>
      </c>
      <c r="DF324" s="71" t="s">
        <v>0</v>
      </c>
      <c r="DG324" s="71" t="s">
        <v>0</v>
      </c>
      <c r="DH324" s="71" t="s">
        <v>0</v>
      </c>
      <c r="DI324" s="71" t="s">
        <v>0</v>
      </c>
      <c r="DJ324" s="71" t="s">
        <v>0</v>
      </c>
      <c r="DK324" s="71" t="s">
        <v>0</v>
      </c>
      <c r="DL324" s="71" t="s">
        <v>0</v>
      </c>
      <c r="DM324" s="71" t="s">
        <v>0</v>
      </c>
      <c r="DN324" s="71" t="s">
        <v>0</v>
      </c>
      <c r="DO324" s="71" t="s">
        <v>0</v>
      </c>
      <c r="DP324" s="71" t="s">
        <v>0</v>
      </c>
      <c r="DQ324" s="71" t="s">
        <v>0</v>
      </c>
      <c r="DR324" s="71" t="s">
        <v>0</v>
      </c>
      <c r="DS324" s="71" t="s">
        <v>0</v>
      </c>
      <c r="DT324" s="143">
        <f>(2.71828^(-492.8857+59.0795*K324+7.224*L324))/(1+(2.71828^(-492.8857+59.0795*K324+7.224*L324)))</f>
        <v>2.6883253166261026E-36</v>
      </c>
      <c r="DU324" s="40">
        <f>COUNTIF($M324,"=13")+COUNTIF($N324,"=21")+COUNTIF($O324,"=14")+COUNTIF($P324,"=11")+COUNTIF($Q324,"=11")+COUNTIF($R324,"=14")+COUNTIF($S324,"=12")+COUNTIF($T324,"=12")+COUNTIF($U324,"=12")+COUNTIF($V324,"=13")+COUNTIF($W324,"=13")+COUNTIF($X324,"=16")</f>
        <v>9</v>
      </c>
      <c r="DV324" s="40">
        <f>COUNTIF($Y324,"=17")+COUNTIF($Z324,"=9")+COUNTIF($AA324,"=9")+COUNTIF($AB324,"=11")+COUNTIF($AC324,"=11")+COUNTIF($AD324,"=25")+COUNTIF($AE324,"=15")+COUNTIF($AF324,"=19")+COUNTIF($AG324,"=30")+COUNTIF($AH324,"=15")+COUNTIF($AI324,"=15")+COUNTIF($AJ324,"=16")+COUNTIF($AK324,"=17")</f>
        <v>9</v>
      </c>
      <c r="DW324" s="40">
        <f>COUNTIF($AL324,"=11")+COUNTIF($AM324,"=11")+COUNTIF($AN324,"=22")+COUNTIF($AO324,"=23")+COUNTIF($AP324,"=17")+COUNTIF($AQ324,"=14")+COUNTIF($AR324,"=19")+COUNTIF($AS324,"=17")+COUNTIF($AV324,"=12")+COUNTIF($AW324,"=12")</f>
        <v>5</v>
      </c>
      <c r="DX324" s="40">
        <f>COUNTIF($AX324,"=11")+COUNTIF($AY324,"=9")+COUNTIF($AZ324,"=15")+COUNTIF($BA324,"=16")+COUNTIF($BB324,"=8")+COUNTIF($BC324,"=10")+COUNTIF($BD324,"=10")+COUNTIF($BE324,"=8")+COUNTIF($BF324,"=10")+COUNTIF($BG324,"=10")</f>
        <v>8</v>
      </c>
      <c r="DY324" s="40">
        <f>COUNTIF($BH324,"=12")+COUNTIF($BI324,"=23")+COUNTIF($BJ324,"=23")+COUNTIF($BK324,"=15")+COUNTIF($BL324,"=10")+COUNTIF($BM324,"=12")+COUNTIF($BN324,"=12")+COUNTIF($BO324,"=16")+COUNTIF($BP324,"=8")+COUNTIF($BQ324,"=12")+COUNTIF($BR324,"=22")+COUNTIF($BS324,"=20")+COUNTIF($BT324,"=13")</f>
        <v>12</v>
      </c>
      <c r="DZ324" s="40">
        <f>COUNTIF($BU324,"=12")+COUNTIF($BV324,"=11")+COUNTIF($BW324,"=13")+COUNTIF($BX324,"=10")+COUNTIF($BY324,"=11")+COUNTIF($BZ324,"=12")+COUNTIF($CA324,"=12")</f>
        <v>6</v>
      </c>
      <c r="EA324" s="2" t="s">
        <v>0</v>
      </c>
      <c r="EB324" s="2" t="s">
        <v>0</v>
      </c>
    </row>
    <row r="325" spans="1:132" s="51" customFormat="1" x14ac:dyDescent="0.25">
      <c r="A325" s="133">
        <v>539967</v>
      </c>
      <c r="B325" s="35" t="s">
        <v>29</v>
      </c>
      <c r="C325" s="2" t="s">
        <v>166</v>
      </c>
      <c r="D325" s="112" t="s">
        <v>31</v>
      </c>
      <c r="E325" s="26" t="s">
        <v>111</v>
      </c>
      <c r="F325" s="2" t="s">
        <v>701</v>
      </c>
      <c r="G325" s="98">
        <v>43739</v>
      </c>
      <c r="H325" s="72" t="s">
        <v>0</v>
      </c>
      <c r="I325" s="2" t="s">
        <v>285</v>
      </c>
      <c r="J325" s="2" t="s">
        <v>284</v>
      </c>
      <c r="K325" s="123">
        <f>+COUNTIF($N325,"&lt;=21")+COUNTIF($AA325,"&lt;=9")+COUNTIF($AJ325,"&lt;=16")+COUNTIF($AN325,"&gt;=22")+COUNTIF($AP325,"&gt;=17")+COUNTIF($AQ325,"&lt;=14")+COUNTIF($AR325,"&gt;=19")+COUNTIF($BK325,"&lt;=15")+COUNTIF($BO325,"&gt;=16")+COUNTIF($BX325,"&lt;=10")</f>
        <v>5</v>
      </c>
      <c r="L325" s="124">
        <f>65-(+DU325+DV325+DW325+DX325+DY325+DZ325)</f>
        <v>16</v>
      </c>
      <c r="M325" s="54">
        <v>13</v>
      </c>
      <c r="N325" s="54">
        <v>24</v>
      </c>
      <c r="O325" s="54">
        <v>14</v>
      </c>
      <c r="P325" s="54">
        <v>11</v>
      </c>
      <c r="Q325" s="114">
        <v>11</v>
      </c>
      <c r="R325" s="114">
        <v>14</v>
      </c>
      <c r="S325" s="54">
        <v>12</v>
      </c>
      <c r="T325" s="54">
        <v>12</v>
      </c>
      <c r="U325" s="54">
        <v>12</v>
      </c>
      <c r="V325" s="54">
        <v>13</v>
      </c>
      <c r="W325" s="54">
        <v>14</v>
      </c>
      <c r="X325" s="54">
        <v>15</v>
      </c>
      <c r="Y325" s="54">
        <v>18</v>
      </c>
      <c r="Z325" s="114">
        <v>9</v>
      </c>
      <c r="AA325" s="114">
        <v>10</v>
      </c>
      <c r="AB325" s="54">
        <v>11</v>
      </c>
      <c r="AC325" s="54">
        <v>11</v>
      </c>
      <c r="AD325" s="54">
        <v>26</v>
      </c>
      <c r="AE325" s="54">
        <v>15</v>
      </c>
      <c r="AF325" s="54">
        <v>19</v>
      </c>
      <c r="AG325" s="54">
        <v>30</v>
      </c>
      <c r="AH325" s="114">
        <v>15</v>
      </c>
      <c r="AI325" s="114">
        <v>16</v>
      </c>
      <c r="AJ325" s="114">
        <v>16</v>
      </c>
      <c r="AK325" s="114">
        <v>17</v>
      </c>
      <c r="AL325" s="54">
        <v>10</v>
      </c>
      <c r="AM325" s="54">
        <v>12</v>
      </c>
      <c r="AN325" s="114">
        <v>19</v>
      </c>
      <c r="AO325" s="114">
        <v>23</v>
      </c>
      <c r="AP325" s="54">
        <v>17</v>
      </c>
      <c r="AQ325" s="54">
        <v>14</v>
      </c>
      <c r="AR325" s="54">
        <v>19</v>
      </c>
      <c r="AS325" s="54">
        <v>17</v>
      </c>
      <c r="AT325" s="114">
        <v>35</v>
      </c>
      <c r="AU325" s="114">
        <v>36</v>
      </c>
      <c r="AV325" s="54">
        <v>12</v>
      </c>
      <c r="AW325" s="54">
        <v>12</v>
      </c>
      <c r="AX325" s="54">
        <v>11</v>
      </c>
      <c r="AY325" s="54">
        <v>9</v>
      </c>
      <c r="AZ325" s="114">
        <v>16</v>
      </c>
      <c r="BA325" s="114">
        <v>16</v>
      </c>
      <c r="BB325" s="54">
        <v>8</v>
      </c>
      <c r="BC325" s="54">
        <v>10</v>
      </c>
      <c r="BD325" s="54">
        <v>10</v>
      </c>
      <c r="BE325" s="54">
        <v>8</v>
      </c>
      <c r="BF325" s="54">
        <v>10</v>
      </c>
      <c r="BG325" s="54">
        <v>11</v>
      </c>
      <c r="BH325" s="54">
        <v>12</v>
      </c>
      <c r="BI325" s="114">
        <v>23</v>
      </c>
      <c r="BJ325" s="114">
        <v>23</v>
      </c>
      <c r="BK325" s="54">
        <v>15</v>
      </c>
      <c r="BL325" s="54">
        <v>10</v>
      </c>
      <c r="BM325" s="54">
        <v>12</v>
      </c>
      <c r="BN325" s="54">
        <v>12</v>
      </c>
      <c r="BO325" s="54">
        <v>15</v>
      </c>
      <c r="BP325" s="54">
        <v>8</v>
      </c>
      <c r="BQ325" s="54">
        <v>12</v>
      </c>
      <c r="BR325" s="54">
        <v>22</v>
      </c>
      <c r="BS325" s="54">
        <v>20</v>
      </c>
      <c r="BT325" s="54">
        <v>14</v>
      </c>
      <c r="BU325" s="54">
        <v>12</v>
      </c>
      <c r="BV325" s="54">
        <v>11</v>
      </c>
      <c r="BW325" s="54">
        <v>13</v>
      </c>
      <c r="BX325" s="54">
        <v>11</v>
      </c>
      <c r="BY325" s="54">
        <v>11</v>
      </c>
      <c r="BZ325" s="54">
        <v>13</v>
      </c>
      <c r="CA325" s="54">
        <v>12</v>
      </c>
      <c r="CB325" s="62">
        <v>36</v>
      </c>
      <c r="CC325" s="62">
        <v>15</v>
      </c>
      <c r="CD325" s="62">
        <v>9</v>
      </c>
      <c r="CE325" s="62">
        <v>16</v>
      </c>
      <c r="CF325" s="62">
        <v>12</v>
      </c>
      <c r="CG325" s="62">
        <v>25</v>
      </c>
      <c r="CH325" s="62">
        <v>26</v>
      </c>
      <c r="CI325" s="62">
        <v>19</v>
      </c>
      <c r="CJ325" s="62">
        <v>12</v>
      </c>
      <c r="CK325" s="62">
        <v>11</v>
      </c>
      <c r="CL325" s="62">
        <v>15</v>
      </c>
      <c r="CM325" s="62">
        <v>12</v>
      </c>
      <c r="CN325" s="62">
        <v>10</v>
      </c>
      <c r="CO325" s="62">
        <v>9</v>
      </c>
      <c r="CP325" s="62">
        <v>12</v>
      </c>
      <c r="CQ325" s="62">
        <v>12</v>
      </c>
      <c r="CR325" s="62">
        <v>10</v>
      </c>
      <c r="CS325" s="62">
        <v>11</v>
      </c>
      <c r="CT325" s="62">
        <v>11</v>
      </c>
      <c r="CU325" s="62">
        <v>30</v>
      </c>
      <c r="CV325" s="62">
        <v>11</v>
      </c>
      <c r="CW325" s="62">
        <v>12</v>
      </c>
      <c r="CX325" s="62">
        <v>24</v>
      </c>
      <c r="CY325" s="62">
        <v>13</v>
      </c>
      <c r="CZ325" s="62">
        <v>10</v>
      </c>
      <c r="DA325" s="62">
        <v>10</v>
      </c>
      <c r="DB325" s="62">
        <v>20</v>
      </c>
      <c r="DC325" s="62">
        <v>15</v>
      </c>
      <c r="DD325" s="62">
        <v>19</v>
      </c>
      <c r="DE325" s="62">
        <v>13</v>
      </c>
      <c r="DF325" s="62">
        <v>24</v>
      </c>
      <c r="DG325" s="62">
        <v>18</v>
      </c>
      <c r="DH325" s="62">
        <v>13</v>
      </c>
      <c r="DI325" s="62">
        <v>15</v>
      </c>
      <c r="DJ325" s="62">
        <v>24</v>
      </c>
      <c r="DK325" s="62">
        <v>13</v>
      </c>
      <c r="DL325" s="62">
        <v>23</v>
      </c>
      <c r="DM325" s="62">
        <v>18</v>
      </c>
      <c r="DN325" s="62">
        <v>10</v>
      </c>
      <c r="DO325" s="62">
        <v>14</v>
      </c>
      <c r="DP325" s="62">
        <v>17</v>
      </c>
      <c r="DQ325" s="62">
        <v>9</v>
      </c>
      <c r="DR325" s="62">
        <v>12</v>
      </c>
      <c r="DS325" s="62">
        <v>11</v>
      </c>
      <c r="DT325" s="143">
        <f>(2.71828^(-492.8857+59.0795*K325+7.224*L325))/(1+(2.71828^(-492.8857+59.0795*K325+7.224*L325)))</f>
        <v>2.6883253166261026E-36</v>
      </c>
      <c r="DU325" s="40">
        <f>COUNTIF($M325,"=13")+COUNTIF($N325,"=21")+COUNTIF($O325,"=14")+COUNTIF($P325,"=11")+COUNTIF($Q325,"=11")+COUNTIF($R325,"=14")+COUNTIF($S325,"=12")+COUNTIF($T325,"=12")+COUNTIF($U325,"=12")+COUNTIF($V325,"=13")+COUNTIF($W325,"=13")+COUNTIF($X325,"=16")</f>
        <v>9</v>
      </c>
      <c r="DV325" s="40">
        <f>COUNTIF($Y325,"=17")+COUNTIF($Z325,"=9")+COUNTIF($AA325,"=9")+COUNTIF($AB325,"=11")+COUNTIF($AC325,"=11")+COUNTIF($AD325,"=25")+COUNTIF($AE325,"=15")+COUNTIF($AF325,"=19")+COUNTIF($AG325,"=30")+COUNTIF($AH325,"=15")+COUNTIF($AI325,"=15")+COUNTIF($AJ325,"=16")+COUNTIF($AK325,"=17")</f>
        <v>9</v>
      </c>
      <c r="DW325" s="40">
        <f>COUNTIF($AL325,"=11")+COUNTIF($AM325,"=11")+COUNTIF($AN325,"=22")+COUNTIF($AO325,"=23")+COUNTIF($AP325,"=17")+COUNTIF($AQ325,"=14")+COUNTIF($AR325,"=19")+COUNTIF($AS325,"=17")+COUNTIF($AV325,"=12")+COUNTIF($AW325,"=12")</f>
        <v>7</v>
      </c>
      <c r="DX325" s="40">
        <f>COUNTIF($AX325,"=11")+COUNTIF($AY325,"=9")+COUNTIF($AZ325,"=15")+COUNTIF($BA325,"=16")+COUNTIF($BB325,"=8")+COUNTIF($BC325,"=10")+COUNTIF($BD325,"=10")+COUNTIF($BE325,"=8")+COUNTIF($BF325,"=10")+COUNTIF($BG325,"=10")</f>
        <v>8</v>
      </c>
      <c r="DY325" s="40">
        <f>COUNTIF($BH325,"=12")+COUNTIF($BI325,"=23")+COUNTIF($BJ325,"=23")+COUNTIF($BK325,"=15")+COUNTIF($BL325,"=10")+COUNTIF($BM325,"=12")+COUNTIF($BN325,"=12")+COUNTIF($BO325,"=16")+COUNTIF($BP325,"=8")+COUNTIF($BQ325,"=12")+COUNTIF($BR325,"=22")+COUNTIF($BS325,"=20")+COUNTIF($BT325,"=13")</f>
        <v>11</v>
      </c>
      <c r="DZ325" s="40">
        <f>COUNTIF($BU325,"=12")+COUNTIF($BV325,"=11")+COUNTIF($BW325,"=13")+COUNTIF($BX325,"=10")+COUNTIF($BY325,"=11")+COUNTIF($BZ325,"=12")+COUNTIF($CA325,"=12")</f>
        <v>5</v>
      </c>
      <c r="EA325" s="2" t="s">
        <v>0</v>
      </c>
      <c r="EB325" s="2" t="s">
        <v>0</v>
      </c>
    </row>
    <row r="326" spans="1:132" s="51" customFormat="1" x14ac:dyDescent="0.25">
      <c r="A326" s="133">
        <v>817711</v>
      </c>
      <c r="B326" s="2" t="s">
        <v>703</v>
      </c>
      <c r="C326" s="2" t="s">
        <v>166</v>
      </c>
      <c r="D326" s="112" t="s">
        <v>31</v>
      </c>
      <c r="E326" s="2" t="s">
        <v>6</v>
      </c>
      <c r="F326" s="2" t="s">
        <v>702</v>
      </c>
      <c r="G326" s="98">
        <v>43739</v>
      </c>
      <c r="H326" s="72" t="s">
        <v>0</v>
      </c>
      <c r="I326" s="20" t="s">
        <v>286</v>
      </c>
      <c r="J326" s="2" t="s">
        <v>284</v>
      </c>
      <c r="K326" s="123">
        <f>+COUNTIF($N326,"&lt;=21")+COUNTIF($AA326,"&lt;=9")+COUNTIF($AJ326,"&lt;=16")+COUNTIF($AN326,"&gt;=22")+COUNTIF($AP326,"&gt;=17")+COUNTIF($AQ326,"&lt;=14")+COUNTIF($AR326,"&gt;=19")+COUNTIF($BK326,"&lt;=15")+COUNTIF($BO326,"&gt;=16")+COUNTIF($BX326,"&lt;=10")</f>
        <v>5</v>
      </c>
      <c r="L326" s="124">
        <f>65-(+DU326+DV326+DW326+DX326+DY326+DZ326)</f>
        <v>16</v>
      </c>
      <c r="M326" s="113">
        <v>13</v>
      </c>
      <c r="N326" s="113">
        <v>23</v>
      </c>
      <c r="O326" s="113">
        <v>14</v>
      </c>
      <c r="P326" s="113">
        <v>12</v>
      </c>
      <c r="Q326" s="114">
        <v>11</v>
      </c>
      <c r="R326" s="114">
        <v>14</v>
      </c>
      <c r="S326" s="113">
        <v>12</v>
      </c>
      <c r="T326" s="113">
        <v>12</v>
      </c>
      <c r="U326" s="113">
        <v>11</v>
      </c>
      <c r="V326" s="113">
        <v>13</v>
      </c>
      <c r="W326" s="113">
        <v>13</v>
      </c>
      <c r="X326" s="113">
        <v>16</v>
      </c>
      <c r="Y326" s="113">
        <v>15</v>
      </c>
      <c r="Z326" s="114">
        <v>9</v>
      </c>
      <c r="AA326" s="114">
        <v>10</v>
      </c>
      <c r="AB326" s="113">
        <v>11</v>
      </c>
      <c r="AC326" s="113">
        <v>11</v>
      </c>
      <c r="AD326" s="113">
        <v>24</v>
      </c>
      <c r="AE326" s="113">
        <v>14</v>
      </c>
      <c r="AF326" s="113">
        <v>19</v>
      </c>
      <c r="AG326" s="113">
        <v>26</v>
      </c>
      <c r="AH326" s="114">
        <v>15</v>
      </c>
      <c r="AI326" s="114">
        <v>16</v>
      </c>
      <c r="AJ326" s="114">
        <v>16</v>
      </c>
      <c r="AK326" s="114">
        <v>18</v>
      </c>
      <c r="AL326" s="113">
        <v>11</v>
      </c>
      <c r="AM326" s="113">
        <v>10</v>
      </c>
      <c r="AN326" s="114">
        <v>19</v>
      </c>
      <c r="AO326" s="114">
        <v>23</v>
      </c>
      <c r="AP326" s="113">
        <v>17</v>
      </c>
      <c r="AQ326" s="113">
        <v>14</v>
      </c>
      <c r="AR326" s="113">
        <v>17</v>
      </c>
      <c r="AS326" s="113">
        <v>17</v>
      </c>
      <c r="AT326" s="114">
        <v>38</v>
      </c>
      <c r="AU326" s="114">
        <v>40</v>
      </c>
      <c r="AV326" s="113">
        <v>12</v>
      </c>
      <c r="AW326" s="113">
        <v>12</v>
      </c>
      <c r="AX326" s="113">
        <v>11</v>
      </c>
      <c r="AY326" s="113">
        <v>9</v>
      </c>
      <c r="AZ326" s="114">
        <v>15</v>
      </c>
      <c r="BA326" s="114">
        <v>16</v>
      </c>
      <c r="BB326" s="113">
        <v>8</v>
      </c>
      <c r="BC326" s="113">
        <v>10</v>
      </c>
      <c r="BD326" s="113">
        <v>10</v>
      </c>
      <c r="BE326" s="113">
        <v>8</v>
      </c>
      <c r="BF326" s="113">
        <v>10</v>
      </c>
      <c r="BG326" s="113">
        <v>10</v>
      </c>
      <c r="BH326" s="113">
        <v>12</v>
      </c>
      <c r="BI326" s="114">
        <v>23</v>
      </c>
      <c r="BJ326" s="114">
        <v>23</v>
      </c>
      <c r="BK326" s="113">
        <v>15</v>
      </c>
      <c r="BL326" s="113">
        <v>10</v>
      </c>
      <c r="BM326" s="113">
        <v>12</v>
      </c>
      <c r="BN326" s="113">
        <v>12</v>
      </c>
      <c r="BO326" s="113">
        <v>16</v>
      </c>
      <c r="BP326" s="113">
        <v>8</v>
      </c>
      <c r="BQ326" s="113">
        <v>12</v>
      </c>
      <c r="BR326" s="113">
        <v>22</v>
      </c>
      <c r="BS326" s="113">
        <v>20</v>
      </c>
      <c r="BT326" s="113">
        <v>13</v>
      </c>
      <c r="BU326" s="113">
        <v>12</v>
      </c>
      <c r="BV326" s="113">
        <v>10</v>
      </c>
      <c r="BW326" s="113">
        <v>13</v>
      </c>
      <c r="BX326" s="113">
        <v>11</v>
      </c>
      <c r="BY326" s="113">
        <v>11</v>
      </c>
      <c r="BZ326" s="113">
        <v>13</v>
      </c>
      <c r="CA326" s="113">
        <v>12</v>
      </c>
      <c r="CB326" s="71" t="s">
        <v>0</v>
      </c>
      <c r="CC326" s="71" t="s">
        <v>0</v>
      </c>
      <c r="CD326" s="71" t="s">
        <v>0</v>
      </c>
      <c r="CE326" s="71" t="s">
        <v>0</v>
      </c>
      <c r="CF326" s="71" t="s">
        <v>0</v>
      </c>
      <c r="CG326" s="71" t="s">
        <v>0</v>
      </c>
      <c r="CH326" s="71" t="s">
        <v>0</v>
      </c>
      <c r="CI326" s="71" t="s">
        <v>0</v>
      </c>
      <c r="CJ326" s="71" t="s">
        <v>0</v>
      </c>
      <c r="CK326" s="71" t="s">
        <v>0</v>
      </c>
      <c r="CL326" s="71" t="s">
        <v>0</v>
      </c>
      <c r="CM326" s="71" t="s">
        <v>0</v>
      </c>
      <c r="CN326" s="71" t="s">
        <v>0</v>
      </c>
      <c r="CO326" s="71" t="s">
        <v>0</v>
      </c>
      <c r="CP326" s="71" t="s">
        <v>0</v>
      </c>
      <c r="CQ326" s="71" t="s">
        <v>0</v>
      </c>
      <c r="CR326" s="71" t="s">
        <v>0</v>
      </c>
      <c r="CS326" s="71" t="s">
        <v>0</v>
      </c>
      <c r="CT326" s="71" t="s">
        <v>0</v>
      </c>
      <c r="CU326" s="71" t="s">
        <v>0</v>
      </c>
      <c r="CV326" s="71" t="s">
        <v>0</v>
      </c>
      <c r="CW326" s="71" t="s">
        <v>0</v>
      </c>
      <c r="CX326" s="71" t="s">
        <v>0</v>
      </c>
      <c r="CY326" s="71" t="s">
        <v>0</v>
      </c>
      <c r="CZ326" s="71" t="s">
        <v>0</v>
      </c>
      <c r="DA326" s="71" t="s">
        <v>0</v>
      </c>
      <c r="DB326" s="71" t="s">
        <v>0</v>
      </c>
      <c r="DC326" s="71" t="s">
        <v>0</v>
      </c>
      <c r="DD326" s="71" t="s">
        <v>0</v>
      </c>
      <c r="DE326" s="71" t="s">
        <v>0</v>
      </c>
      <c r="DF326" s="71" t="s">
        <v>0</v>
      </c>
      <c r="DG326" s="71" t="s">
        <v>0</v>
      </c>
      <c r="DH326" s="71" t="s">
        <v>0</v>
      </c>
      <c r="DI326" s="71" t="s">
        <v>0</v>
      </c>
      <c r="DJ326" s="71" t="s">
        <v>0</v>
      </c>
      <c r="DK326" s="71" t="s">
        <v>0</v>
      </c>
      <c r="DL326" s="71" t="s">
        <v>0</v>
      </c>
      <c r="DM326" s="71" t="s">
        <v>0</v>
      </c>
      <c r="DN326" s="71" t="s">
        <v>0</v>
      </c>
      <c r="DO326" s="71" t="s">
        <v>0</v>
      </c>
      <c r="DP326" s="71" t="s">
        <v>0</v>
      </c>
      <c r="DQ326" s="71" t="s">
        <v>0</v>
      </c>
      <c r="DR326" s="71" t="s">
        <v>0</v>
      </c>
      <c r="DS326" s="71" t="s">
        <v>0</v>
      </c>
      <c r="DT326" s="143">
        <f>(2.71828^(-492.8857+59.0795*K326+7.224*L326))/(1+(2.71828^(-492.8857+59.0795*K326+7.224*L326)))</f>
        <v>2.6883253166261026E-36</v>
      </c>
      <c r="DU326" s="40">
        <f>COUNTIF($M326,"=13")+COUNTIF($N326,"=21")+COUNTIF($O326,"=14")+COUNTIF($P326,"=11")+COUNTIF($Q326,"=11")+COUNTIF($R326,"=14")+COUNTIF($S326,"=12")+COUNTIF($T326,"=12")+COUNTIF($U326,"=12")+COUNTIF($V326,"=13")+COUNTIF($W326,"=13")+COUNTIF($X326,"=16")</f>
        <v>9</v>
      </c>
      <c r="DV326" s="40">
        <f>COUNTIF($Y326,"=17")+COUNTIF($Z326,"=9")+COUNTIF($AA326,"=9")+COUNTIF($AB326,"=11")+COUNTIF($AC326,"=11")+COUNTIF($AD326,"=25")+COUNTIF($AE326,"=15")+COUNTIF($AF326,"=19")+COUNTIF($AG326,"=30")+COUNTIF($AH326,"=15")+COUNTIF($AI326,"=15")+COUNTIF($AJ326,"=16")+COUNTIF($AK326,"=17")</f>
        <v>6</v>
      </c>
      <c r="DW326" s="40">
        <f>COUNTIF($AL326,"=11")+COUNTIF($AM326,"=11")+COUNTIF($AN326,"=22")+COUNTIF($AO326,"=23")+COUNTIF($AP326,"=17")+COUNTIF($AQ326,"=14")+COUNTIF($AR326,"=19")+COUNTIF($AS326,"=17")+COUNTIF($AV326,"=12")+COUNTIF($AW326,"=12")</f>
        <v>7</v>
      </c>
      <c r="DX326" s="40">
        <f>COUNTIF($AX326,"=11")+COUNTIF($AY326,"=9")+COUNTIF($AZ326,"=15")+COUNTIF($BA326,"=16")+COUNTIF($BB326,"=8")+COUNTIF($BC326,"=10")+COUNTIF($BD326,"=10")+COUNTIF($BE326,"=8")+COUNTIF($BF326,"=10")+COUNTIF($BG326,"=10")</f>
        <v>10</v>
      </c>
      <c r="DY326" s="40">
        <f>COUNTIF($BH326,"=12")+COUNTIF($BI326,"=23")+COUNTIF($BJ326,"=23")+COUNTIF($BK326,"=15")+COUNTIF($BL326,"=10")+COUNTIF($BM326,"=12")+COUNTIF($BN326,"=12")+COUNTIF($BO326,"=16")+COUNTIF($BP326,"=8")+COUNTIF($BQ326,"=12")+COUNTIF($BR326,"=22")+COUNTIF($BS326,"=20")+COUNTIF($BT326,"=13")</f>
        <v>13</v>
      </c>
      <c r="DZ326" s="40">
        <f>COUNTIF($BU326,"=12")+COUNTIF($BV326,"=11")+COUNTIF($BW326,"=13")+COUNTIF($BX326,"=10")+COUNTIF($BY326,"=11")+COUNTIF($BZ326,"=12")+COUNTIF($CA326,"=12")</f>
        <v>4</v>
      </c>
      <c r="EA326" s="2" t="s">
        <v>703</v>
      </c>
      <c r="EB326" s="2" t="s">
        <v>704</v>
      </c>
    </row>
    <row r="327" spans="1:132" s="51" customFormat="1" x14ac:dyDescent="0.25">
      <c r="A327" s="20">
        <v>870137</v>
      </c>
      <c r="B327" s="2" t="s">
        <v>170</v>
      </c>
      <c r="C327" s="20" t="s">
        <v>166</v>
      </c>
      <c r="D327" s="112" t="s">
        <v>31</v>
      </c>
      <c r="E327" s="2" t="s">
        <v>111</v>
      </c>
      <c r="F327" s="20" t="s">
        <v>311</v>
      </c>
      <c r="G327" s="98">
        <v>43739</v>
      </c>
      <c r="H327" s="72" t="s">
        <v>0</v>
      </c>
      <c r="I327" s="2" t="s">
        <v>285</v>
      </c>
      <c r="J327" s="20" t="s">
        <v>284</v>
      </c>
      <c r="K327" s="123">
        <f>+COUNTIF($N327,"&lt;=21")+COUNTIF($AA327,"&lt;=9")+COUNTIF($AJ327,"&lt;=16")+COUNTIF($AN327,"&gt;=22")+COUNTIF($AP327,"&gt;=17")+COUNTIF($AQ327,"&lt;=14")+COUNTIF($AR327,"&gt;=19")+COUNTIF($BK327,"&lt;=15")+COUNTIF($BO327,"&gt;=16")+COUNTIF($BX327,"&lt;=10")</f>
        <v>5</v>
      </c>
      <c r="L327" s="124">
        <f>65-(+DU327+DV327+DW327+DX327+DY327+DZ327)</f>
        <v>16</v>
      </c>
      <c r="M327" s="113">
        <v>13</v>
      </c>
      <c r="N327" s="113">
        <v>21</v>
      </c>
      <c r="O327" s="113">
        <v>14</v>
      </c>
      <c r="P327" s="113">
        <v>11</v>
      </c>
      <c r="Q327" s="114">
        <v>11</v>
      </c>
      <c r="R327" s="114">
        <v>14</v>
      </c>
      <c r="S327" s="113">
        <v>12</v>
      </c>
      <c r="T327" s="113">
        <v>12</v>
      </c>
      <c r="U327" s="113">
        <v>12</v>
      </c>
      <c r="V327" s="113">
        <v>13</v>
      </c>
      <c r="W327" s="113">
        <v>13</v>
      </c>
      <c r="X327" s="113">
        <v>16</v>
      </c>
      <c r="Y327" s="113">
        <v>18</v>
      </c>
      <c r="Z327" s="114">
        <v>9</v>
      </c>
      <c r="AA327" s="114">
        <v>10</v>
      </c>
      <c r="AB327" s="113">
        <v>11</v>
      </c>
      <c r="AC327" s="113">
        <v>11</v>
      </c>
      <c r="AD327" s="113">
        <v>25</v>
      </c>
      <c r="AE327" s="113">
        <v>14</v>
      </c>
      <c r="AF327" s="113">
        <v>17</v>
      </c>
      <c r="AG327" s="113">
        <v>29</v>
      </c>
      <c r="AH327" s="114">
        <v>15</v>
      </c>
      <c r="AI327" s="114">
        <v>15</v>
      </c>
      <c r="AJ327" s="114">
        <v>16</v>
      </c>
      <c r="AK327" s="114">
        <v>18</v>
      </c>
      <c r="AL327" s="113">
        <v>11</v>
      </c>
      <c r="AM327" s="113">
        <v>10</v>
      </c>
      <c r="AN327" s="114">
        <v>19</v>
      </c>
      <c r="AO327" s="114">
        <v>22</v>
      </c>
      <c r="AP327" s="113">
        <v>17</v>
      </c>
      <c r="AQ327" s="113">
        <v>14</v>
      </c>
      <c r="AR327" s="113">
        <v>18</v>
      </c>
      <c r="AS327" s="113">
        <v>17</v>
      </c>
      <c r="AT327" s="114">
        <v>36</v>
      </c>
      <c r="AU327" s="114">
        <v>38</v>
      </c>
      <c r="AV327" s="113">
        <v>13</v>
      </c>
      <c r="AW327" s="113">
        <v>12</v>
      </c>
      <c r="AX327" s="113">
        <v>11</v>
      </c>
      <c r="AY327" s="113">
        <v>9</v>
      </c>
      <c r="AZ327" s="114">
        <v>15</v>
      </c>
      <c r="BA327" s="114">
        <v>16</v>
      </c>
      <c r="BB327" s="113">
        <v>8</v>
      </c>
      <c r="BC327" s="113">
        <v>10</v>
      </c>
      <c r="BD327" s="113">
        <v>10</v>
      </c>
      <c r="BE327" s="113">
        <v>8</v>
      </c>
      <c r="BF327" s="113">
        <v>10</v>
      </c>
      <c r="BG327" s="113">
        <v>11</v>
      </c>
      <c r="BH327" s="113">
        <v>12</v>
      </c>
      <c r="BI327" s="114">
        <v>22</v>
      </c>
      <c r="BJ327" s="114">
        <v>23</v>
      </c>
      <c r="BK327" s="113">
        <v>16</v>
      </c>
      <c r="BL327" s="113">
        <v>10</v>
      </c>
      <c r="BM327" s="113">
        <v>12</v>
      </c>
      <c r="BN327" s="113">
        <v>12</v>
      </c>
      <c r="BO327" s="113">
        <v>17</v>
      </c>
      <c r="BP327" s="113">
        <v>8</v>
      </c>
      <c r="BQ327" s="113">
        <v>12</v>
      </c>
      <c r="BR327" s="113">
        <v>22</v>
      </c>
      <c r="BS327" s="113">
        <v>20</v>
      </c>
      <c r="BT327" s="113">
        <v>13</v>
      </c>
      <c r="BU327" s="113">
        <v>12</v>
      </c>
      <c r="BV327" s="113">
        <v>11</v>
      </c>
      <c r="BW327" s="113">
        <v>13</v>
      </c>
      <c r="BX327" s="113">
        <v>11</v>
      </c>
      <c r="BY327" s="113">
        <v>11</v>
      </c>
      <c r="BZ327" s="113">
        <v>12</v>
      </c>
      <c r="CA327" s="113">
        <v>12</v>
      </c>
      <c r="CB327" s="71">
        <v>35</v>
      </c>
      <c r="CC327" s="71">
        <v>15</v>
      </c>
      <c r="CD327" s="71">
        <v>9</v>
      </c>
      <c r="CE327" s="71">
        <v>16</v>
      </c>
      <c r="CF327" s="71">
        <v>12</v>
      </c>
      <c r="CG327" s="71">
        <v>26</v>
      </c>
      <c r="CH327" s="71">
        <v>26</v>
      </c>
      <c r="CI327" s="71">
        <v>19</v>
      </c>
      <c r="CJ327" s="71">
        <v>12</v>
      </c>
      <c r="CK327" s="71">
        <v>11</v>
      </c>
      <c r="CL327" s="71">
        <v>13</v>
      </c>
      <c r="CM327" s="71">
        <v>12</v>
      </c>
      <c r="CN327" s="71">
        <v>10</v>
      </c>
      <c r="CO327" s="71">
        <v>9</v>
      </c>
      <c r="CP327" s="71">
        <v>13</v>
      </c>
      <c r="CQ327" s="71">
        <v>12</v>
      </c>
      <c r="CR327" s="71">
        <v>10</v>
      </c>
      <c r="CS327" s="71">
        <v>11</v>
      </c>
      <c r="CT327" s="71">
        <v>11</v>
      </c>
      <c r="CU327" s="71">
        <v>30</v>
      </c>
      <c r="CV327" s="71">
        <v>12</v>
      </c>
      <c r="CW327" s="71">
        <v>13</v>
      </c>
      <c r="CX327" s="71">
        <v>24</v>
      </c>
      <c r="CY327" s="71">
        <v>13</v>
      </c>
      <c r="CZ327" s="71">
        <v>10</v>
      </c>
      <c r="DA327" s="71">
        <v>8</v>
      </c>
      <c r="DB327" s="71">
        <v>23</v>
      </c>
      <c r="DC327" s="71">
        <v>15</v>
      </c>
      <c r="DD327" s="71">
        <v>19</v>
      </c>
      <c r="DE327" s="71">
        <v>13</v>
      </c>
      <c r="DF327" s="71">
        <v>24</v>
      </c>
      <c r="DG327" s="71">
        <v>16</v>
      </c>
      <c r="DH327" s="71">
        <v>12</v>
      </c>
      <c r="DI327" s="71">
        <v>15</v>
      </c>
      <c r="DJ327" s="71">
        <v>24</v>
      </c>
      <c r="DK327" s="71">
        <v>12</v>
      </c>
      <c r="DL327" s="71">
        <v>23</v>
      </c>
      <c r="DM327" s="71">
        <v>18</v>
      </c>
      <c r="DN327" s="71">
        <v>10</v>
      </c>
      <c r="DO327" s="71">
        <v>14</v>
      </c>
      <c r="DP327" s="71">
        <v>16</v>
      </c>
      <c r="DQ327" s="71">
        <v>9</v>
      </c>
      <c r="DR327" s="71">
        <v>12</v>
      </c>
      <c r="DS327" s="71">
        <v>11</v>
      </c>
      <c r="DT327" s="143">
        <f>(2.71828^(-492.8857+59.0795*K327+7.224*L327))/(1+(2.71828^(-492.8857+59.0795*K327+7.224*L327)))</f>
        <v>2.6883253166261026E-36</v>
      </c>
      <c r="DU327" s="40">
        <f>COUNTIF($M327,"=13")+COUNTIF($N327,"=21")+COUNTIF($O327,"=14")+COUNTIF($P327,"=11")+COUNTIF($Q327,"=11")+COUNTIF($R327,"=14")+COUNTIF($S327,"=12")+COUNTIF($T327,"=12")+COUNTIF($U327,"=12")+COUNTIF($V327,"=13")+COUNTIF($W327,"=13")+COUNTIF($X327,"=16")</f>
        <v>12</v>
      </c>
      <c r="DV327" s="40">
        <f>COUNTIF($Y327,"=17")+COUNTIF($Z327,"=9")+COUNTIF($AA327,"=9")+COUNTIF($AB327,"=11")+COUNTIF($AC327,"=11")+COUNTIF($AD327,"=25")+COUNTIF($AE327,"=15")+COUNTIF($AF327,"=19")+COUNTIF($AG327,"=30")+COUNTIF($AH327,"=15")+COUNTIF($AI327,"=15")+COUNTIF($AJ327,"=16")+COUNTIF($AK327,"=17")</f>
        <v>7</v>
      </c>
      <c r="DW327" s="40">
        <f>COUNTIF($AL327,"=11")+COUNTIF($AM327,"=11")+COUNTIF($AN327,"=22")+COUNTIF($AO327,"=23")+COUNTIF($AP327,"=17")+COUNTIF($AQ327,"=14")+COUNTIF($AR327,"=19")+COUNTIF($AS327,"=17")+COUNTIF($AV327,"=12")+COUNTIF($AW327,"=12")</f>
        <v>5</v>
      </c>
      <c r="DX327" s="40">
        <f>COUNTIF($AX327,"=11")+COUNTIF($AY327,"=9")+COUNTIF($AZ327,"=15")+COUNTIF($BA327,"=16")+COUNTIF($BB327,"=8")+COUNTIF($BC327,"=10")+COUNTIF($BD327,"=10")+COUNTIF($BE327,"=8")+COUNTIF($BF327,"=10")+COUNTIF($BG327,"=10")</f>
        <v>9</v>
      </c>
      <c r="DY327" s="40">
        <f>COUNTIF($BH327,"=12")+COUNTIF($BI327,"=23")+COUNTIF($BJ327,"=23")+COUNTIF($BK327,"=15")+COUNTIF($BL327,"=10")+COUNTIF($BM327,"=12")+COUNTIF($BN327,"=12")+COUNTIF($BO327,"=16")+COUNTIF($BP327,"=8")+COUNTIF($BQ327,"=12")+COUNTIF($BR327,"=22")+COUNTIF($BS327,"=20")+COUNTIF($BT327,"=13")</f>
        <v>10</v>
      </c>
      <c r="DZ327" s="40">
        <f>COUNTIF($BU327,"=12")+COUNTIF($BV327,"=11")+COUNTIF($BW327,"=13")+COUNTIF($BX327,"=10")+COUNTIF($BY327,"=11")+COUNTIF($BZ327,"=12")+COUNTIF($CA327,"=12")</f>
        <v>6</v>
      </c>
      <c r="EA327" s="2" t="s">
        <v>170</v>
      </c>
      <c r="EB327" s="20" t="s">
        <v>0</v>
      </c>
    </row>
    <row r="328" spans="1:132" s="51" customFormat="1" x14ac:dyDescent="0.25">
      <c r="A328" s="72" t="s">
        <v>267</v>
      </c>
      <c r="B328" s="52" t="s">
        <v>185</v>
      </c>
      <c r="C328" s="72" t="s">
        <v>166</v>
      </c>
      <c r="D328" s="112" t="s">
        <v>31</v>
      </c>
      <c r="E328" s="72" t="s">
        <v>12</v>
      </c>
      <c r="F328" s="72" t="s">
        <v>43</v>
      </c>
      <c r="G328" s="98">
        <v>43739</v>
      </c>
      <c r="H328" s="72" t="s">
        <v>0</v>
      </c>
      <c r="I328" s="20" t="s">
        <v>286</v>
      </c>
      <c r="J328" s="20" t="s">
        <v>284</v>
      </c>
      <c r="K328" s="123">
        <f>+COUNTIF($N328,"&lt;=21")+COUNTIF($AA328,"&lt;=9")+COUNTIF($AJ328,"&lt;=16")+COUNTIF($AN328,"&gt;=22")+COUNTIF($AP328,"&gt;=17")+COUNTIF($AQ328,"&lt;=14")+COUNTIF($AR328,"&gt;=19")+COUNTIF($BK328,"&lt;=15")+COUNTIF($BO328,"&gt;=16")+COUNTIF($BX328,"&lt;=10")</f>
        <v>5</v>
      </c>
      <c r="L328" s="124">
        <f>65-(+DU328+DV328+DW328+DX328+DY328+DZ328)</f>
        <v>16</v>
      </c>
      <c r="M328" s="113">
        <v>13</v>
      </c>
      <c r="N328" s="113">
        <v>25</v>
      </c>
      <c r="O328" s="113">
        <v>14</v>
      </c>
      <c r="P328" s="113">
        <v>11</v>
      </c>
      <c r="Q328" s="114">
        <v>11</v>
      </c>
      <c r="R328" s="114">
        <v>13</v>
      </c>
      <c r="S328" s="113">
        <v>12</v>
      </c>
      <c r="T328" s="113">
        <v>12</v>
      </c>
      <c r="U328" s="113">
        <v>12</v>
      </c>
      <c r="V328" s="113">
        <v>13</v>
      </c>
      <c r="W328" s="113">
        <v>14</v>
      </c>
      <c r="X328" s="113">
        <v>16</v>
      </c>
      <c r="Y328" s="113">
        <v>17</v>
      </c>
      <c r="Z328" s="114">
        <v>9</v>
      </c>
      <c r="AA328" s="114">
        <v>10</v>
      </c>
      <c r="AB328" s="113">
        <v>11</v>
      </c>
      <c r="AC328" s="113">
        <v>11</v>
      </c>
      <c r="AD328" s="113">
        <v>25</v>
      </c>
      <c r="AE328" s="113">
        <v>15</v>
      </c>
      <c r="AF328" s="113">
        <v>18</v>
      </c>
      <c r="AG328" s="113">
        <v>29</v>
      </c>
      <c r="AH328" s="114">
        <v>15</v>
      </c>
      <c r="AI328" s="114">
        <v>16</v>
      </c>
      <c r="AJ328" s="114">
        <v>16</v>
      </c>
      <c r="AK328" s="114">
        <v>17</v>
      </c>
      <c r="AL328" s="113">
        <v>11</v>
      </c>
      <c r="AM328" s="113">
        <v>11</v>
      </c>
      <c r="AN328" s="114">
        <v>19</v>
      </c>
      <c r="AO328" s="114">
        <v>23</v>
      </c>
      <c r="AP328" s="113">
        <v>17</v>
      </c>
      <c r="AQ328" s="113">
        <v>16</v>
      </c>
      <c r="AR328" s="113">
        <v>19</v>
      </c>
      <c r="AS328" s="113">
        <v>17</v>
      </c>
      <c r="AT328" s="114">
        <v>38</v>
      </c>
      <c r="AU328" s="114">
        <v>40</v>
      </c>
      <c r="AV328" s="113">
        <v>11</v>
      </c>
      <c r="AW328" s="113">
        <v>12</v>
      </c>
      <c r="AX328" s="113">
        <v>11</v>
      </c>
      <c r="AY328" s="113">
        <v>9</v>
      </c>
      <c r="AZ328" s="114">
        <v>15</v>
      </c>
      <c r="BA328" s="114">
        <v>15</v>
      </c>
      <c r="BB328" s="113">
        <v>8</v>
      </c>
      <c r="BC328" s="113">
        <v>10</v>
      </c>
      <c r="BD328" s="113">
        <v>10</v>
      </c>
      <c r="BE328" s="113">
        <v>8</v>
      </c>
      <c r="BF328" s="113">
        <v>10</v>
      </c>
      <c r="BG328" s="113">
        <v>10</v>
      </c>
      <c r="BH328" s="113">
        <v>12</v>
      </c>
      <c r="BI328" s="114">
        <v>21</v>
      </c>
      <c r="BJ328" s="114">
        <v>23</v>
      </c>
      <c r="BK328" s="113">
        <v>14</v>
      </c>
      <c r="BL328" s="113">
        <v>10</v>
      </c>
      <c r="BM328" s="113">
        <v>12</v>
      </c>
      <c r="BN328" s="113">
        <v>12</v>
      </c>
      <c r="BO328" s="113">
        <v>16</v>
      </c>
      <c r="BP328" s="113">
        <v>8</v>
      </c>
      <c r="BQ328" s="113">
        <v>12</v>
      </c>
      <c r="BR328" s="113">
        <v>25</v>
      </c>
      <c r="BS328" s="113">
        <v>20</v>
      </c>
      <c r="BT328" s="113">
        <v>14</v>
      </c>
      <c r="BU328" s="113">
        <v>12</v>
      </c>
      <c r="BV328" s="113">
        <v>11</v>
      </c>
      <c r="BW328" s="113">
        <v>13</v>
      </c>
      <c r="BX328" s="113">
        <v>11</v>
      </c>
      <c r="BY328" s="113">
        <v>11</v>
      </c>
      <c r="BZ328" s="113">
        <v>12</v>
      </c>
      <c r="CA328" s="113">
        <v>12</v>
      </c>
      <c r="CB328" s="71" t="s">
        <v>0</v>
      </c>
      <c r="CC328" s="71" t="s">
        <v>0</v>
      </c>
      <c r="CD328" s="71" t="s">
        <v>0</v>
      </c>
      <c r="CE328" s="71" t="s">
        <v>0</v>
      </c>
      <c r="CF328" s="71" t="s">
        <v>0</v>
      </c>
      <c r="CG328" s="71" t="s">
        <v>0</v>
      </c>
      <c r="CH328" s="71" t="s">
        <v>0</v>
      </c>
      <c r="CI328" s="71" t="s">
        <v>0</v>
      </c>
      <c r="CJ328" s="71" t="s">
        <v>0</v>
      </c>
      <c r="CK328" s="71" t="s">
        <v>0</v>
      </c>
      <c r="CL328" s="71" t="s">
        <v>0</v>
      </c>
      <c r="CM328" s="71" t="s">
        <v>0</v>
      </c>
      <c r="CN328" s="71" t="s">
        <v>0</v>
      </c>
      <c r="CO328" s="71" t="s">
        <v>0</v>
      </c>
      <c r="CP328" s="71" t="s">
        <v>0</v>
      </c>
      <c r="CQ328" s="71" t="s">
        <v>0</v>
      </c>
      <c r="CR328" s="71" t="s">
        <v>0</v>
      </c>
      <c r="CS328" s="71" t="s">
        <v>0</v>
      </c>
      <c r="CT328" s="71" t="s">
        <v>0</v>
      </c>
      <c r="CU328" s="71" t="s">
        <v>0</v>
      </c>
      <c r="CV328" s="71" t="s">
        <v>0</v>
      </c>
      <c r="CW328" s="71" t="s">
        <v>0</v>
      </c>
      <c r="CX328" s="71" t="s">
        <v>0</v>
      </c>
      <c r="CY328" s="71" t="s">
        <v>0</v>
      </c>
      <c r="CZ328" s="71" t="s">
        <v>0</v>
      </c>
      <c r="DA328" s="71" t="s">
        <v>0</v>
      </c>
      <c r="DB328" s="71" t="s">
        <v>0</v>
      </c>
      <c r="DC328" s="71" t="s">
        <v>0</v>
      </c>
      <c r="DD328" s="71" t="s">
        <v>0</v>
      </c>
      <c r="DE328" s="71" t="s">
        <v>0</v>
      </c>
      <c r="DF328" s="71" t="s">
        <v>0</v>
      </c>
      <c r="DG328" s="71" t="s">
        <v>0</v>
      </c>
      <c r="DH328" s="71" t="s">
        <v>0</v>
      </c>
      <c r="DI328" s="71" t="s">
        <v>0</v>
      </c>
      <c r="DJ328" s="71" t="s">
        <v>0</v>
      </c>
      <c r="DK328" s="71" t="s">
        <v>0</v>
      </c>
      <c r="DL328" s="71" t="s">
        <v>0</v>
      </c>
      <c r="DM328" s="71" t="s">
        <v>0</v>
      </c>
      <c r="DN328" s="71" t="s">
        <v>0</v>
      </c>
      <c r="DO328" s="71" t="s">
        <v>0</v>
      </c>
      <c r="DP328" s="71" t="s">
        <v>0</v>
      </c>
      <c r="DQ328" s="71" t="s">
        <v>0</v>
      </c>
      <c r="DR328" s="71" t="s">
        <v>0</v>
      </c>
      <c r="DS328" s="71" t="s">
        <v>0</v>
      </c>
      <c r="DT328" s="143">
        <f>(2.71828^(-492.8857+59.0795*K328+7.224*L328))/(1+(2.71828^(-492.8857+59.0795*K328+7.224*L328)))</f>
        <v>2.6883253166261026E-36</v>
      </c>
      <c r="DU328" s="40">
        <f>COUNTIF($M328,"=13")+COUNTIF($N328,"=21")+COUNTIF($O328,"=14")+COUNTIF($P328,"=11")+COUNTIF($Q328,"=11")+COUNTIF($R328,"=14")+COUNTIF($S328,"=12")+COUNTIF($T328,"=12")+COUNTIF($U328,"=12")+COUNTIF($V328,"=13")+COUNTIF($W328,"=13")+COUNTIF($X328,"=16")</f>
        <v>9</v>
      </c>
      <c r="DV328" s="40">
        <f>COUNTIF($Y328,"=17")+COUNTIF($Z328,"=9")+COUNTIF($AA328,"=9")+COUNTIF($AB328,"=11")+COUNTIF($AC328,"=11")+COUNTIF($AD328,"=25")+COUNTIF($AE328,"=15")+COUNTIF($AF328,"=19")+COUNTIF($AG328,"=30")+COUNTIF($AH328,"=15")+COUNTIF($AI328,"=15")+COUNTIF($AJ328,"=16")+COUNTIF($AK328,"=17")</f>
        <v>9</v>
      </c>
      <c r="DW328" s="40">
        <f>COUNTIF($AL328,"=11")+COUNTIF($AM328,"=11")+COUNTIF($AN328,"=22")+COUNTIF($AO328,"=23")+COUNTIF($AP328,"=17")+COUNTIF($AQ328,"=14")+COUNTIF($AR328,"=19")+COUNTIF($AS328,"=17")+COUNTIF($AV328,"=12")+COUNTIF($AW328,"=12")</f>
        <v>7</v>
      </c>
      <c r="DX328" s="40">
        <f>COUNTIF($AX328,"=11")+COUNTIF($AY328,"=9")+COUNTIF($AZ328,"=15")+COUNTIF($BA328,"=16")+COUNTIF($BB328,"=8")+COUNTIF($BC328,"=10")+COUNTIF($BD328,"=10")+COUNTIF($BE328,"=8")+COUNTIF($BF328,"=10")+COUNTIF($BG328,"=10")</f>
        <v>9</v>
      </c>
      <c r="DY328" s="40">
        <f>COUNTIF($BH328,"=12")+COUNTIF($BI328,"=23")+COUNTIF($BJ328,"=23")+COUNTIF($BK328,"=15")+COUNTIF($BL328,"=10")+COUNTIF($BM328,"=12")+COUNTIF($BN328,"=12")+COUNTIF($BO328,"=16")+COUNTIF($BP328,"=8")+COUNTIF($BQ328,"=12")+COUNTIF($BR328,"=22")+COUNTIF($BS328,"=20")+COUNTIF($BT328,"=13")</f>
        <v>9</v>
      </c>
      <c r="DZ328" s="40">
        <f>COUNTIF($BU328,"=12")+COUNTIF($BV328,"=11")+COUNTIF($BW328,"=13")+COUNTIF($BX328,"=10")+COUNTIF($BY328,"=11")+COUNTIF($BZ328,"=12")+COUNTIF($CA328,"=12")</f>
        <v>6</v>
      </c>
      <c r="EA328" s="72" t="s">
        <v>185</v>
      </c>
      <c r="EB328" s="72" t="s">
        <v>705</v>
      </c>
    </row>
    <row r="329" spans="1:132" s="51" customFormat="1" x14ac:dyDescent="0.25">
      <c r="A329" s="133" t="s">
        <v>709</v>
      </c>
      <c r="B329" s="20" t="s">
        <v>19</v>
      </c>
      <c r="C329" s="2" t="s">
        <v>166</v>
      </c>
      <c r="D329" s="112" t="s">
        <v>31</v>
      </c>
      <c r="E329" s="20" t="s">
        <v>12</v>
      </c>
      <c r="F329" s="20" t="s">
        <v>19</v>
      </c>
      <c r="G329" s="98">
        <v>43739</v>
      </c>
      <c r="H329" s="72" t="s">
        <v>0</v>
      </c>
      <c r="I329" s="2" t="s">
        <v>285</v>
      </c>
      <c r="J329" s="20" t="s">
        <v>284</v>
      </c>
      <c r="K329" s="123">
        <f>+COUNTIF($N329,"&lt;=21")+COUNTIF($AA329,"&lt;=9")+COUNTIF($AJ329,"&lt;=16")+COUNTIF($AN329,"&gt;=22")+COUNTIF($AP329,"&gt;=17")+COUNTIF($AQ329,"&lt;=14")+COUNTIF($AR329,"&gt;=19")+COUNTIF($BK329,"&lt;=15")+COUNTIF($BO329,"&gt;=16")+COUNTIF($BX329,"&lt;=10")</f>
        <v>5</v>
      </c>
      <c r="L329" s="124">
        <f>65-(+DU329+DV329+DW329+DX329+DY329+DZ329)</f>
        <v>16</v>
      </c>
      <c r="M329" s="54">
        <v>13</v>
      </c>
      <c r="N329" s="54">
        <v>24</v>
      </c>
      <c r="O329" s="54">
        <v>14</v>
      </c>
      <c r="P329" s="54">
        <v>11</v>
      </c>
      <c r="Q329" s="114">
        <v>11</v>
      </c>
      <c r="R329" s="114">
        <v>13</v>
      </c>
      <c r="S329" s="54">
        <v>12</v>
      </c>
      <c r="T329" s="54">
        <v>12</v>
      </c>
      <c r="U329" s="54">
        <v>11</v>
      </c>
      <c r="V329" s="54">
        <v>13</v>
      </c>
      <c r="W329" s="54">
        <v>14</v>
      </c>
      <c r="X329" s="54">
        <v>16</v>
      </c>
      <c r="Y329" s="54">
        <v>17</v>
      </c>
      <c r="Z329" s="114">
        <v>9</v>
      </c>
      <c r="AA329" s="114">
        <v>10</v>
      </c>
      <c r="AB329" s="54">
        <v>10</v>
      </c>
      <c r="AC329" s="54">
        <v>11</v>
      </c>
      <c r="AD329" s="54">
        <v>25</v>
      </c>
      <c r="AE329" s="54">
        <v>15</v>
      </c>
      <c r="AF329" s="54">
        <v>18</v>
      </c>
      <c r="AG329" s="54">
        <v>30</v>
      </c>
      <c r="AH329" s="114">
        <v>14</v>
      </c>
      <c r="AI329" s="114">
        <v>15</v>
      </c>
      <c r="AJ329" s="114">
        <v>16</v>
      </c>
      <c r="AK329" s="114">
        <v>16</v>
      </c>
      <c r="AL329" s="54">
        <v>11</v>
      </c>
      <c r="AM329" s="54">
        <v>12</v>
      </c>
      <c r="AN329" s="114">
        <v>19</v>
      </c>
      <c r="AO329" s="114">
        <v>23</v>
      </c>
      <c r="AP329" s="54">
        <v>17</v>
      </c>
      <c r="AQ329" s="54">
        <v>16</v>
      </c>
      <c r="AR329" s="54">
        <v>19</v>
      </c>
      <c r="AS329" s="54">
        <v>18</v>
      </c>
      <c r="AT329" s="114">
        <v>37</v>
      </c>
      <c r="AU329" s="114">
        <v>40</v>
      </c>
      <c r="AV329" s="54">
        <v>12</v>
      </c>
      <c r="AW329" s="54">
        <v>12</v>
      </c>
      <c r="AX329" s="54">
        <v>11</v>
      </c>
      <c r="AY329" s="54">
        <v>9</v>
      </c>
      <c r="AZ329" s="114">
        <v>15</v>
      </c>
      <c r="BA329" s="114">
        <v>16</v>
      </c>
      <c r="BB329" s="54">
        <v>8</v>
      </c>
      <c r="BC329" s="54">
        <v>10</v>
      </c>
      <c r="BD329" s="54">
        <v>10</v>
      </c>
      <c r="BE329" s="54">
        <v>8</v>
      </c>
      <c r="BF329" s="54">
        <v>10</v>
      </c>
      <c r="BG329" s="54">
        <v>10</v>
      </c>
      <c r="BH329" s="54">
        <v>12</v>
      </c>
      <c r="BI329" s="114">
        <v>21</v>
      </c>
      <c r="BJ329" s="114">
        <v>23</v>
      </c>
      <c r="BK329" s="54">
        <v>15</v>
      </c>
      <c r="BL329" s="54">
        <v>10</v>
      </c>
      <c r="BM329" s="54">
        <v>12</v>
      </c>
      <c r="BN329" s="54">
        <v>12</v>
      </c>
      <c r="BO329" s="54">
        <v>16</v>
      </c>
      <c r="BP329" s="54">
        <v>8</v>
      </c>
      <c r="BQ329" s="54">
        <v>12</v>
      </c>
      <c r="BR329" s="54">
        <v>25</v>
      </c>
      <c r="BS329" s="54">
        <v>20</v>
      </c>
      <c r="BT329" s="54">
        <v>13</v>
      </c>
      <c r="BU329" s="54">
        <v>12</v>
      </c>
      <c r="BV329" s="54">
        <v>11</v>
      </c>
      <c r="BW329" s="54">
        <v>13</v>
      </c>
      <c r="BX329" s="54">
        <v>11</v>
      </c>
      <c r="BY329" s="54">
        <v>11</v>
      </c>
      <c r="BZ329" s="54">
        <v>12</v>
      </c>
      <c r="CA329" s="54">
        <v>12</v>
      </c>
      <c r="CB329" s="62">
        <v>37</v>
      </c>
      <c r="CC329" s="62">
        <v>15</v>
      </c>
      <c r="CD329" s="62">
        <v>9</v>
      </c>
      <c r="CE329" s="62">
        <v>16</v>
      </c>
      <c r="CF329" s="62">
        <v>12</v>
      </c>
      <c r="CG329" s="62">
        <v>24</v>
      </c>
      <c r="CH329" s="62">
        <v>26</v>
      </c>
      <c r="CI329" s="62">
        <v>19</v>
      </c>
      <c r="CJ329" s="62">
        <v>12</v>
      </c>
      <c r="CK329" s="62">
        <v>11</v>
      </c>
      <c r="CL329" s="62">
        <v>12</v>
      </c>
      <c r="CM329" s="62">
        <v>12</v>
      </c>
      <c r="CN329" s="62">
        <v>11</v>
      </c>
      <c r="CO329" s="62">
        <v>9</v>
      </c>
      <c r="CP329" s="62">
        <v>13</v>
      </c>
      <c r="CQ329" s="62">
        <v>12</v>
      </c>
      <c r="CR329" s="62">
        <v>10</v>
      </c>
      <c r="CS329" s="62">
        <v>11</v>
      </c>
      <c r="CT329" s="62">
        <v>11</v>
      </c>
      <c r="CU329" s="62">
        <v>30</v>
      </c>
      <c r="CV329" s="62">
        <v>12</v>
      </c>
      <c r="CW329" s="62">
        <v>13</v>
      </c>
      <c r="CX329" s="62">
        <v>24</v>
      </c>
      <c r="CY329" s="62">
        <v>13</v>
      </c>
      <c r="CZ329" s="62">
        <v>10</v>
      </c>
      <c r="DA329" s="62">
        <v>10</v>
      </c>
      <c r="DB329" s="62">
        <v>20</v>
      </c>
      <c r="DC329" s="62">
        <v>15</v>
      </c>
      <c r="DD329" s="62">
        <v>19</v>
      </c>
      <c r="DE329" s="62">
        <v>13</v>
      </c>
      <c r="DF329" s="62">
        <v>24</v>
      </c>
      <c r="DG329" s="62">
        <v>17</v>
      </c>
      <c r="DH329" s="62">
        <v>12</v>
      </c>
      <c r="DI329" s="62">
        <v>15</v>
      </c>
      <c r="DJ329" s="62">
        <v>24</v>
      </c>
      <c r="DK329" s="62">
        <v>12</v>
      </c>
      <c r="DL329" s="62">
        <v>23</v>
      </c>
      <c r="DM329" s="62">
        <v>18</v>
      </c>
      <c r="DN329" s="62">
        <v>10</v>
      </c>
      <c r="DO329" s="62">
        <v>14</v>
      </c>
      <c r="DP329" s="62">
        <v>18</v>
      </c>
      <c r="DQ329" s="62">
        <v>9</v>
      </c>
      <c r="DR329" s="62">
        <v>12</v>
      </c>
      <c r="DS329" s="62">
        <v>11</v>
      </c>
      <c r="DT329" s="143">
        <f>(2.71828^(-492.8857+59.0795*K329+7.224*L329))/(1+(2.71828^(-492.8857+59.0795*K329+7.224*L329)))</f>
        <v>2.6883253166261026E-36</v>
      </c>
      <c r="DU329" s="40">
        <f>COUNTIF($M329,"=13")+COUNTIF($N329,"=21")+COUNTIF($O329,"=14")+COUNTIF($P329,"=11")+COUNTIF($Q329,"=11")+COUNTIF($R329,"=14")+COUNTIF($S329,"=12")+COUNTIF($T329,"=12")+COUNTIF($U329,"=12")+COUNTIF($V329,"=13")+COUNTIF($W329,"=13")+COUNTIF($X329,"=16")</f>
        <v>8</v>
      </c>
      <c r="DV329" s="40">
        <f>COUNTIF($Y329,"=17")+COUNTIF($Z329,"=9")+COUNTIF($AA329,"=9")+COUNTIF($AB329,"=11")+COUNTIF($AC329,"=11")+COUNTIF($AD329,"=25")+COUNTIF($AE329,"=15")+COUNTIF($AF329,"=19")+COUNTIF($AG329,"=30")+COUNTIF($AH329,"=15")+COUNTIF($AI329,"=15")+COUNTIF($AJ329,"=16")+COUNTIF($AK329,"=17")</f>
        <v>8</v>
      </c>
      <c r="DW329" s="40">
        <f>COUNTIF($AL329,"=11")+COUNTIF($AM329,"=11")+COUNTIF($AN329,"=22")+COUNTIF($AO329,"=23")+COUNTIF($AP329,"=17")+COUNTIF($AQ329,"=14")+COUNTIF($AR329,"=19")+COUNTIF($AS329,"=17")+COUNTIF($AV329,"=12")+COUNTIF($AW329,"=12")</f>
        <v>6</v>
      </c>
      <c r="DX329" s="40">
        <f>COUNTIF($AX329,"=11")+COUNTIF($AY329,"=9")+COUNTIF($AZ329,"=15")+COUNTIF($BA329,"=16")+COUNTIF($BB329,"=8")+COUNTIF($BC329,"=10")+COUNTIF($BD329,"=10")+COUNTIF($BE329,"=8")+COUNTIF($BF329,"=10")+COUNTIF($BG329,"=10")</f>
        <v>10</v>
      </c>
      <c r="DY329" s="40">
        <f>COUNTIF($BH329,"=12")+COUNTIF($BI329,"=23")+COUNTIF($BJ329,"=23")+COUNTIF($BK329,"=15")+COUNTIF($BL329,"=10")+COUNTIF($BM329,"=12")+COUNTIF($BN329,"=12")+COUNTIF($BO329,"=16")+COUNTIF($BP329,"=8")+COUNTIF($BQ329,"=12")+COUNTIF($BR329,"=22")+COUNTIF($BS329,"=20")+COUNTIF($BT329,"=13")</f>
        <v>11</v>
      </c>
      <c r="DZ329" s="40">
        <f>COUNTIF($BU329,"=12")+COUNTIF($BV329,"=11")+COUNTIF($BW329,"=13")+COUNTIF($BX329,"=10")+COUNTIF($BY329,"=11")+COUNTIF($BZ329,"=12")+COUNTIF($CA329,"=12")</f>
        <v>6</v>
      </c>
      <c r="EA329" s="2" t="s">
        <v>710</v>
      </c>
      <c r="EB329" s="20" t="s">
        <v>19</v>
      </c>
    </row>
    <row r="330" spans="1:132" x14ac:dyDescent="0.25">
      <c r="DT330" s="64"/>
    </row>
    <row r="331" spans="1:132" x14ac:dyDescent="0.25">
      <c r="DT331" s="64"/>
    </row>
    <row r="332" spans="1:132" x14ac:dyDescent="0.25">
      <c r="DT332" s="64"/>
    </row>
    <row r="333" spans="1:132" x14ac:dyDescent="0.25">
      <c r="DT333" s="64"/>
    </row>
    <row r="334" spans="1:132" x14ac:dyDescent="0.25">
      <c r="DT334" s="64"/>
    </row>
    <row r="335" spans="1:132" x14ac:dyDescent="0.25">
      <c r="DT335" s="64"/>
    </row>
    <row r="336" spans="1:132" x14ac:dyDescent="0.25">
      <c r="DT336" s="64"/>
    </row>
    <row r="337" spans="124:124" x14ac:dyDescent="0.25">
      <c r="DT337" s="64"/>
    </row>
    <row r="338" spans="124:124" x14ac:dyDescent="0.25">
      <c r="DT338" s="64"/>
    </row>
    <row r="339" spans="124:124" x14ac:dyDescent="0.25">
      <c r="DT339" s="64"/>
    </row>
    <row r="340" spans="124:124" x14ac:dyDescent="0.25">
      <c r="DT340" s="64"/>
    </row>
    <row r="341" spans="124:124" x14ac:dyDescent="0.25">
      <c r="DT341" s="64"/>
    </row>
    <row r="342" spans="124:124" x14ac:dyDescent="0.25">
      <c r="DT342" s="64"/>
    </row>
    <row r="343" spans="124:124" x14ac:dyDescent="0.25">
      <c r="DT343" s="64"/>
    </row>
    <row r="344" spans="124:124" x14ac:dyDescent="0.25">
      <c r="DT344" s="64"/>
    </row>
    <row r="345" spans="124:124" x14ac:dyDescent="0.25">
      <c r="DT345" s="64"/>
    </row>
    <row r="346" spans="124:124" x14ac:dyDescent="0.25">
      <c r="DT346" s="64"/>
    </row>
    <row r="347" spans="124:124" x14ac:dyDescent="0.25">
      <c r="DT347" s="64"/>
    </row>
    <row r="348" spans="124:124" x14ac:dyDescent="0.25">
      <c r="DT348" s="64"/>
    </row>
    <row r="349" spans="124:124" x14ac:dyDescent="0.25">
      <c r="DT349" s="64"/>
    </row>
    <row r="350" spans="124:124" x14ac:dyDescent="0.25">
      <c r="DT350" s="64"/>
    </row>
    <row r="351" spans="124:124" x14ac:dyDescent="0.25">
      <c r="DT351" s="64"/>
    </row>
    <row r="352" spans="124:124" x14ac:dyDescent="0.25">
      <c r="DT352" s="64"/>
    </row>
    <row r="353" spans="124:124" x14ac:dyDescent="0.25">
      <c r="DT353" s="64"/>
    </row>
    <row r="354" spans="124:124" x14ac:dyDescent="0.25">
      <c r="DT354" s="64"/>
    </row>
    <row r="355" spans="124:124" x14ac:dyDescent="0.25">
      <c r="DT355" s="64"/>
    </row>
    <row r="356" spans="124:124" x14ac:dyDescent="0.25">
      <c r="DT356" s="64"/>
    </row>
    <row r="357" spans="124:124" x14ac:dyDescent="0.25">
      <c r="DT357" s="64"/>
    </row>
    <row r="358" spans="124:124" x14ac:dyDescent="0.25">
      <c r="DT358" s="64"/>
    </row>
    <row r="359" spans="124:124" x14ac:dyDescent="0.25">
      <c r="DT359" s="64"/>
    </row>
    <row r="360" spans="124:124" x14ac:dyDescent="0.25">
      <c r="DT360" s="64"/>
    </row>
    <row r="361" spans="124:124" x14ac:dyDescent="0.25">
      <c r="DT361" s="64"/>
    </row>
  </sheetData>
  <sortState ref="A17:EC328">
    <sortCondition sortBy="cellColor" ref="D17:D328" dxfId="12"/>
    <sortCondition sortBy="cellColor" ref="D17:D328" dxfId="11"/>
  </sortState>
  <conditionalFormatting sqref="C66 B64:B65 A63:A69">
    <cfRule type="cellIs" dxfId="6" priority="108" stopIfTrue="1" operator="equal">
      <formula>"unk"</formula>
    </cfRule>
  </conditionalFormatting>
  <conditionalFormatting sqref="A161:C161">
    <cfRule type="cellIs" dxfId="5" priority="7" stopIfTrue="1" operator="equal">
      <formula>"unk"</formula>
    </cfRule>
  </conditionalFormatting>
  <conditionalFormatting sqref="B63">
    <cfRule type="cellIs" dxfId="4" priority="1" stopIfTrue="1" operator="equal">
      <formula>"unk"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2"/>
  <sheetViews>
    <sheetView topLeftCell="U15" workbookViewId="0">
      <selection activeCell="AJ33" sqref="AJ33"/>
    </sheetView>
  </sheetViews>
  <sheetFormatPr defaultRowHeight="15" x14ac:dyDescent="0.25"/>
  <cols>
    <col min="1" max="1" width="12" style="53" customWidth="1"/>
    <col min="2" max="4" width="9.140625" style="52"/>
    <col min="14" max="14" width="12.5703125" style="53" customWidth="1"/>
    <col min="15" max="17" width="9.140625" style="52"/>
    <col min="26" max="26" width="12.28515625" style="53" customWidth="1"/>
    <col min="27" max="29" width="9.140625" style="52"/>
  </cols>
  <sheetData>
    <row r="1" spans="1:43" x14ac:dyDescent="0.25">
      <c r="A1" s="53" t="s">
        <v>380</v>
      </c>
      <c r="B1" s="52" t="s">
        <v>381</v>
      </c>
      <c r="C1" s="52" t="s">
        <v>382</v>
      </c>
      <c r="D1" s="52" t="s">
        <v>1</v>
      </c>
      <c r="N1" s="53" t="s">
        <v>380</v>
      </c>
      <c r="O1" s="52" t="s">
        <v>381</v>
      </c>
      <c r="P1" s="52" t="s">
        <v>382</v>
      </c>
      <c r="Q1" s="52" t="s">
        <v>1</v>
      </c>
      <c r="Z1" s="53" t="s">
        <v>380</v>
      </c>
      <c r="AA1" s="52" t="s">
        <v>381</v>
      </c>
      <c r="AB1" s="52" t="s">
        <v>382</v>
      </c>
      <c r="AC1" s="52" t="s">
        <v>1</v>
      </c>
      <c r="AL1" s="53" t="s">
        <v>380</v>
      </c>
      <c r="AM1" s="52" t="s">
        <v>381</v>
      </c>
      <c r="AN1" s="52" t="s">
        <v>382</v>
      </c>
      <c r="AO1" s="52" t="s">
        <v>1</v>
      </c>
    </row>
    <row r="2" spans="1:43" x14ac:dyDescent="0.25">
      <c r="A2" s="53">
        <v>786515</v>
      </c>
      <c r="B2" s="52">
        <v>1</v>
      </c>
      <c r="C2" s="52">
        <v>9</v>
      </c>
      <c r="D2" s="52">
        <v>6</v>
      </c>
      <c r="N2" s="53" t="s">
        <v>274</v>
      </c>
      <c r="O2" s="52">
        <v>1</v>
      </c>
      <c r="P2" s="52">
        <v>9</v>
      </c>
      <c r="Q2" s="52">
        <v>3</v>
      </c>
      <c r="Z2" s="53" t="s">
        <v>868</v>
      </c>
      <c r="AA2" s="52">
        <v>1</v>
      </c>
      <c r="AB2" s="52">
        <v>10</v>
      </c>
      <c r="AC2" s="52">
        <v>2</v>
      </c>
      <c r="AL2" s="53" t="s">
        <v>868</v>
      </c>
      <c r="AM2" s="52">
        <v>1</v>
      </c>
      <c r="AN2" s="52">
        <v>10</v>
      </c>
      <c r="AO2" s="52">
        <v>2</v>
      </c>
    </row>
    <row r="3" spans="1:43" x14ac:dyDescent="0.25">
      <c r="A3" s="53">
        <v>555822</v>
      </c>
      <c r="B3" s="52">
        <v>1</v>
      </c>
      <c r="C3" s="52">
        <v>9</v>
      </c>
      <c r="D3" s="52">
        <v>9</v>
      </c>
      <c r="N3" s="53">
        <v>24123</v>
      </c>
      <c r="O3" s="52">
        <v>1</v>
      </c>
      <c r="P3" s="52">
        <v>9</v>
      </c>
      <c r="Q3" s="52">
        <v>4</v>
      </c>
      <c r="Z3" s="53">
        <v>930000</v>
      </c>
      <c r="AA3" s="52">
        <v>1</v>
      </c>
      <c r="AB3" s="52">
        <v>10</v>
      </c>
      <c r="AC3" s="52">
        <v>3</v>
      </c>
      <c r="AL3" s="53">
        <v>930000</v>
      </c>
      <c r="AM3" s="52">
        <v>1</v>
      </c>
      <c r="AN3" s="52">
        <v>10</v>
      </c>
      <c r="AO3" s="52">
        <v>3</v>
      </c>
    </row>
    <row r="4" spans="1:43" x14ac:dyDescent="0.25">
      <c r="A4" s="53">
        <v>334364</v>
      </c>
      <c r="B4" s="52">
        <v>1</v>
      </c>
      <c r="C4" s="52">
        <v>8</v>
      </c>
      <c r="D4" s="52">
        <v>5</v>
      </c>
      <c r="F4" t="s">
        <v>383</v>
      </c>
      <c r="N4" s="53" t="s">
        <v>347</v>
      </c>
      <c r="O4" s="52">
        <v>1</v>
      </c>
      <c r="P4" s="52">
        <v>9</v>
      </c>
      <c r="Q4" s="52">
        <v>5</v>
      </c>
      <c r="Z4" s="53" t="s">
        <v>872</v>
      </c>
      <c r="AA4" s="52">
        <v>1</v>
      </c>
      <c r="AB4" s="52">
        <v>10</v>
      </c>
      <c r="AC4" s="52">
        <v>3</v>
      </c>
      <c r="AL4" s="53" t="s">
        <v>872</v>
      </c>
      <c r="AM4" s="52">
        <v>1</v>
      </c>
      <c r="AN4" s="52">
        <v>10</v>
      </c>
      <c r="AO4" s="52">
        <v>3</v>
      </c>
    </row>
    <row r="5" spans="1:43" x14ac:dyDescent="0.25">
      <c r="A5" s="53" t="s">
        <v>347</v>
      </c>
      <c r="B5" s="52">
        <v>1</v>
      </c>
      <c r="C5" s="52">
        <v>9</v>
      </c>
      <c r="D5" s="52">
        <v>5</v>
      </c>
      <c r="N5" s="53">
        <v>166938</v>
      </c>
      <c r="O5" s="52">
        <v>1</v>
      </c>
      <c r="P5" s="52">
        <v>9</v>
      </c>
      <c r="Q5" s="52">
        <v>6</v>
      </c>
      <c r="S5" t="s">
        <v>383</v>
      </c>
      <c r="Z5" s="53">
        <v>24123</v>
      </c>
      <c r="AA5" s="52">
        <v>1</v>
      </c>
      <c r="AB5" s="52">
        <v>10</v>
      </c>
      <c r="AC5" s="52">
        <v>3</v>
      </c>
      <c r="AL5" s="53">
        <v>24123</v>
      </c>
      <c r="AM5" s="52">
        <v>1</v>
      </c>
      <c r="AN5" s="52">
        <v>10</v>
      </c>
      <c r="AO5" s="52">
        <v>3</v>
      </c>
    </row>
    <row r="6" spans="1:43" x14ac:dyDescent="0.25">
      <c r="A6" s="53">
        <v>370119</v>
      </c>
      <c r="B6" s="52">
        <v>1</v>
      </c>
      <c r="C6" s="52">
        <v>9</v>
      </c>
      <c r="D6" s="52">
        <v>6</v>
      </c>
      <c r="F6" t="s">
        <v>384</v>
      </c>
      <c r="N6" s="53">
        <v>171782</v>
      </c>
      <c r="O6" s="52">
        <v>1</v>
      </c>
      <c r="P6" s="52">
        <v>9</v>
      </c>
      <c r="Q6" s="52">
        <v>6</v>
      </c>
      <c r="Z6" s="53" t="s">
        <v>877</v>
      </c>
      <c r="AA6" s="52">
        <v>1</v>
      </c>
      <c r="AB6" s="52">
        <v>10</v>
      </c>
      <c r="AC6" s="52">
        <v>4</v>
      </c>
      <c r="AE6" t="s">
        <v>383</v>
      </c>
      <c r="AL6" s="53" t="s">
        <v>877</v>
      </c>
      <c r="AM6" s="52">
        <v>1</v>
      </c>
      <c r="AN6" s="52">
        <v>10</v>
      </c>
      <c r="AO6" s="52">
        <v>4</v>
      </c>
    </row>
    <row r="7" spans="1:43" x14ac:dyDescent="0.25">
      <c r="A7" s="53">
        <v>400621</v>
      </c>
      <c r="B7" s="52">
        <v>1</v>
      </c>
      <c r="C7" s="52">
        <v>9</v>
      </c>
      <c r="D7" s="52">
        <v>7</v>
      </c>
      <c r="F7" t="s">
        <v>385</v>
      </c>
      <c r="N7" s="53">
        <v>236400</v>
      </c>
      <c r="O7" s="52">
        <v>1</v>
      </c>
      <c r="P7" s="52">
        <v>9</v>
      </c>
      <c r="Q7" s="52">
        <v>6</v>
      </c>
      <c r="S7" t="s">
        <v>384</v>
      </c>
      <c r="Z7" s="53" t="s">
        <v>871</v>
      </c>
      <c r="AA7" s="52">
        <v>1</v>
      </c>
      <c r="AB7" s="52">
        <v>10</v>
      </c>
      <c r="AC7" s="52">
        <v>4</v>
      </c>
      <c r="AL7" s="53" t="s">
        <v>871</v>
      </c>
      <c r="AM7" s="52">
        <v>1</v>
      </c>
      <c r="AN7" s="52">
        <v>10</v>
      </c>
      <c r="AO7" s="52">
        <v>4</v>
      </c>
      <c r="AQ7" t="s">
        <v>383</v>
      </c>
    </row>
    <row r="8" spans="1:43" x14ac:dyDescent="0.25">
      <c r="A8" s="53" t="s">
        <v>341</v>
      </c>
      <c r="B8" s="52">
        <v>1</v>
      </c>
      <c r="C8" s="52">
        <v>9</v>
      </c>
      <c r="D8" s="52">
        <v>6</v>
      </c>
      <c r="F8" t="s">
        <v>386</v>
      </c>
      <c r="N8" s="53">
        <v>370119</v>
      </c>
      <c r="O8" s="52">
        <v>1</v>
      </c>
      <c r="P8" s="52">
        <v>9</v>
      </c>
      <c r="Q8" s="52">
        <v>6</v>
      </c>
      <c r="S8" t="s">
        <v>385</v>
      </c>
      <c r="Z8" s="53" t="s">
        <v>347</v>
      </c>
      <c r="AA8" s="52">
        <v>1</v>
      </c>
      <c r="AB8" s="52">
        <v>10</v>
      </c>
      <c r="AC8" s="52">
        <v>4</v>
      </c>
      <c r="AE8" t="s">
        <v>384</v>
      </c>
      <c r="AL8" s="53" t="s">
        <v>347</v>
      </c>
      <c r="AM8" s="52">
        <v>1</v>
      </c>
      <c r="AN8" s="52">
        <v>10</v>
      </c>
      <c r="AO8" s="52">
        <v>4</v>
      </c>
    </row>
    <row r="9" spans="1:43" x14ac:dyDescent="0.25">
      <c r="A9" s="53">
        <v>770718</v>
      </c>
      <c r="B9" s="52">
        <v>1</v>
      </c>
      <c r="C9" s="52">
        <v>8</v>
      </c>
      <c r="D9" s="52">
        <v>7</v>
      </c>
      <c r="F9" t="s">
        <v>387</v>
      </c>
      <c r="N9" s="53">
        <v>786515</v>
      </c>
      <c r="O9" s="52">
        <v>1</v>
      </c>
      <c r="P9" s="52">
        <v>9</v>
      </c>
      <c r="Q9" s="52">
        <v>6</v>
      </c>
      <c r="S9" t="s">
        <v>783</v>
      </c>
      <c r="Z9" s="53" t="s">
        <v>860</v>
      </c>
      <c r="AA9" s="52">
        <v>1</v>
      </c>
      <c r="AB9" s="52">
        <v>10</v>
      </c>
      <c r="AC9" s="52">
        <v>5</v>
      </c>
      <c r="AE9" t="s">
        <v>385</v>
      </c>
      <c r="AL9" s="53" t="s">
        <v>860</v>
      </c>
      <c r="AM9" s="52">
        <v>1</v>
      </c>
      <c r="AN9" s="52">
        <v>10</v>
      </c>
      <c r="AO9" s="52">
        <v>5</v>
      </c>
      <c r="AQ9" t="s">
        <v>384</v>
      </c>
    </row>
    <row r="10" spans="1:43" x14ac:dyDescent="0.25">
      <c r="A10" s="53">
        <v>134335</v>
      </c>
      <c r="B10" s="52">
        <v>1</v>
      </c>
      <c r="C10" s="52">
        <v>7</v>
      </c>
      <c r="D10" s="52">
        <v>11</v>
      </c>
      <c r="F10" t="s">
        <v>388</v>
      </c>
      <c r="N10" s="53" t="s">
        <v>341</v>
      </c>
      <c r="O10" s="52">
        <v>1</v>
      </c>
      <c r="P10" s="52">
        <v>9</v>
      </c>
      <c r="Q10" s="52">
        <v>6</v>
      </c>
      <c r="S10" t="s">
        <v>784</v>
      </c>
      <c r="Z10" s="53">
        <v>166938</v>
      </c>
      <c r="AA10" s="52">
        <v>1</v>
      </c>
      <c r="AB10" s="52">
        <v>10</v>
      </c>
      <c r="AC10" s="52">
        <v>5</v>
      </c>
      <c r="AE10" t="s">
        <v>911</v>
      </c>
      <c r="AL10" s="53">
        <v>166938</v>
      </c>
      <c r="AM10" s="52">
        <v>1</v>
      </c>
      <c r="AN10" s="52">
        <v>10</v>
      </c>
      <c r="AO10" s="52">
        <v>5</v>
      </c>
      <c r="AQ10" t="s">
        <v>385</v>
      </c>
    </row>
    <row r="11" spans="1:43" x14ac:dyDescent="0.25">
      <c r="A11" s="53">
        <v>153145</v>
      </c>
      <c r="B11" s="52">
        <v>1</v>
      </c>
      <c r="C11" s="52">
        <v>8</v>
      </c>
      <c r="D11" s="52">
        <v>3</v>
      </c>
      <c r="F11" t="s">
        <v>385</v>
      </c>
      <c r="N11" s="53">
        <v>400621</v>
      </c>
      <c r="O11" s="52">
        <v>1</v>
      </c>
      <c r="P11" s="52">
        <v>9</v>
      </c>
      <c r="Q11" s="52">
        <v>7</v>
      </c>
      <c r="S11" t="s">
        <v>785</v>
      </c>
      <c r="Z11" s="53">
        <v>171782</v>
      </c>
      <c r="AA11" s="52">
        <v>1</v>
      </c>
      <c r="AB11" s="52">
        <v>10</v>
      </c>
      <c r="AC11" s="52">
        <v>5</v>
      </c>
      <c r="AE11" t="s">
        <v>912</v>
      </c>
      <c r="AL11" s="53">
        <v>171782</v>
      </c>
      <c r="AM11" s="52">
        <v>1</v>
      </c>
      <c r="AN11" s="52">
        <v>10</v>
      </c>
      <c r="AO11" s="52">
        <v>5</v>
      </c>
      <c r="AQ11" t="s">
        <v>918</v>
      </c>
    </row>
    <row r="12" spans="1:43" x14ac:dyDescent="0.25">
      <c r="A12" s="53">
        <v>171782</v>
      </c>
      <c r="B12" s="52">
        <v>1</v>
      </c>
      <c r="C12" s="52">
        <v>9</v>
      </c>
      <c r="D12" s="52">
        <v>6</v>
      </c>
      <c r="N12" s="53" t="s">
        <v>266</v>
      </c>
      <c r="O12" s="52">
        <v>1</v>
      </c>
      <c r="P12" s="52">
        <v>9</v>
      </c>
      <c r="Q12" s="52">
        <v>7</v>
      </c>
      <c r="S12" t="s">
        <v>385</v>
      </c>
      <c r="Z12" s="53">
        <v>236400</v>
      </c>
      <c r="AA12" s="52">
        <v>1</v>
      </c>
      <c r="AB12" s="52">
        <v>10</v>
      </c>
      <c r="AC12" s="52">
        <v>5</v>
      </c>
      <c r="AE12" t="s">
        <v>913</v>
      </c>
      <c r="AL12" s="53">
        <v>236400</v>
      </c>
      <c r="AM12" s="52">
        <v>1</v>
      </c>
      <c r="AN12" s="52">
        <v>10</v>
      </c>
      <c r="AO12" s="52">
        <v>5</v>
      </c>
      <c r="AQ12" t="s">
        <v>919</v>
      </c>
    </row>
    <row r="13" spans="1:43" x14ac:dyDescent="0.25">
      <c r="A13" s="53">
        <v>195635</v>
      </c>
      <c r="B13" s="52">
        <v>1</v>
      </c>
      <c r="C13" s="52">
        <v>8</v>
      </c>
      <c r="D13" s="52">
        <v>10</v>
      </c>
      <c r="N13" s="53">
        <v>404565</v>
      </c>
      <c r="O13" s="52">
        <v>1</v>
      </c>
      <c r="P13" s="52">
        <v>9</v>
      </c>
      <c r="Q13" s="52">
        <v>9</v>
      </c>
      <c r="Z13" s="53">
        <v>370119</v>
      </c>
      <c r="AA13" s="52">
        <v>1</v>
      </c>
      <c r="AB13" s="52">
        <v>10</v>
      </c>
      <c r="AC13" s="52">
        <v>5</v>
      </c>
      <c r="AE13" t="s">
        <v>385</v>
      </c>
      <c r="AL13" s="53">
        <v>370119</v>
      </c>
      <c r="AM13" s="52">
        <v>1</v>
      </c>
      <c r="AN13" s="52">
        <v>10</v>
      </c>
      <c r="AO13" s="52">
        <v>5</v>
      </c>
      <c r="AQ13" t="s">
        <v>920</v>
      </c>
    </row>
    <row r="14" spans="1:43" x14ac:dyDescent="0.25">
      <c r="A14" s="53" t="s">
        <v>256</v>
      </c>
      <c r="B14" s="52">
        <v>1</v>
      </c>
      <c r="C14" s="52">
        <v>8</v>
      </c>
      <c r="D14" s="52">
        <v>8</v>
      </c>
      <c r="F14" t="s">
        <v>389</v>
      </c>
      <c r="N14" s="53">
        <v>512535</v>
      </c>
      <c r="O14" s="52">
        <v>1</v>
      </c>
      <c r="P14" s="52">
        <v>8</v>
      </c>
      <c r="Q14" s="52">
        <v>4</v>
      </c>
      <c r="Z14" s="53">
        <v>786515</v>
      </c>
      <c r="AA14" s="52">
        <v>1</v>
      </c>
      <c r="AB14" s="52">
        <v>10</v>
      </c>
      <c r="AC14" s="52">
        <v>5</v>
      </c>
      <c r="AL14" s="53">
        <v>786515</v>
      </c>
      <c r="AM14" s="52">
        <v>1</v>
      </c>
      <c r="AN14" s="52">
        <v>10</v>
      </c>
      <c r="AO14" s="52">
        <v>5</v>
      </c>
      <c r="AQ14" t="s">
        <v>385</v>
      </c>
    </row>
    <row r="15" spans="1:43" x14ac:dyDescent="0.25">
      <c r="A15" s="53" t="s">
        <v>266</v>
      </c>
      <c r="B15" s="52">
        <v>1</v>
      </c>
      <c r="C15" s="52">
        <v>9</v>
      </c>
      <c r="D15" s="52">
        <v>7</v>
      </c>
      <c r="N15" s="53">
        <v>334364</v>
      </c>
      <c r="O15" s="52">
        <v>1</v>
      </c>
      <c r="P15" s="52">
        <v>8</v>
      </c>
      <c r="Q15" s="52">
        <v>4</v>
      </c>
      <c r="S15" t="s">
        <v>389</v>
      </c>
      <c r="Z15" s="53" t="s">
        <v>341</v>
      </c>
      <c r="AA15" s="52">
        <v>1</v>
      </c>
      <c r="AB15" s="52">
        <v>10</v>
      </c>
      <c r="AC15" s="52">
        <v>5</v>
      </c>
      <c r="AL15" s="53" t="s">
        <v>341</v>
      </c>
      <c r="AM15" s="52">
        <v>1</v>
      </c>
      <c r="AN15" s="52">
        <v>10</v>
      </c>
      <c r="AO15" s="52">
        <v>5</v>
      </c>
    </row>
    <row r="16" spans="1:43" x14ac:dyDescent="0.25">
      <c r="A16" s="53">
        <v>40250</v>
      </c>
      <c r="B16" s="52">
        <v>1</v>
      </c>
      <c r="C16" s="52">
        <v>7</v>
      </c>
      <c r="D16" s="52">
        <v>12</v>
      </c>
      <c r="F16" t="s">
        <v>390</v>
      </c>
      <c r="N16" s="53">
        <v>186259</v>
      </c>
      <c r="O16" s="52">
        <v>1</v>
      </c>
      <c r="P16" s="52">
        <v>8</v>
      </c>
      <c r="Q16" s="52">
        <v>5</v>
      </c>
      <c r="Z16" s="53" t="s">
        <v>419</v>
      </c>
      <c r="AA16" s="52">
        <v>1</v>
      </c>
      <c r="AB16" s="52">
        <v>10</v>
      </c>
      <c r="AC16" s="52">
        <v>5</v>
      </c>
      <c r="AE16" t="s">
        <v>389</v>
      </c>
      <c r="AL16" s="53" t="s">
        <v>419</v>
      </c>
      <c r="AM16" s="52">
        <v>1</v>
      </c>
      <c r="AN16" s="52">
        <v>10</v>
      </c>
      <c r="AO16" s="52">
        <v>5</v>
      </c>
    </row>
    <row r="17" spans="1:43" x14ac:dyDescent="0.25">
      <c r="A17" s="53">
        <v>186259</v>
      </c>
      <c r="B17" s="52">
        <v>1</v>
      </c>
      <c r="C17" s="52">
        <v>7</v>
      </c>
      <c r="D17" s="52">
        <v>7</v>
      </c>
      <c r="N17" s="53" t="s">
        <v>437</v>
      </c>
      <c r="O17" s="52">
        <v>1</v>
      </c>
      <c r="P17" s="52">
        <v>8</v>
      </c>
      <c r="Q17" s="52">
        <v>6</v>
      </c>
      <c r="S17" t="s">
        <v>786</v>
      </c>
      <c r="Z17" s="53" t="s">
        <v>886</v>
      </c>
      <c r="AA17" s="52">
        <v>1</v>
      </c>
      <c r="AB17" s="52">
        <v>10</v>
      </c>
      <c r="AC17" s="52">
        <v>6</v>
      </c>
      <c r="AL17" s="53" t="s">
        <v>886</v>
      </c>
      <c r="AM17" s="52">
        <v>1</v>
      </c>
      <c r="AN17" s="52">
        <v>10</v>
      </c>
      <c r="AO17" s="52">
        <v>6</v>
      </c>
      <c r="AQ17" t="s">
        <v>389</v>
      </c>
    </row>
    <row r="18" spans="1:43" x14ac:dyDescent="0.25">
      <c r="A18" s="53">
        <v>404565</v>
      </c>
      <c r="B18" s="52">
        <v>1</v>
      </c>
      <c r="C18" s="52">
        <v>9</v>
      </c>
      <c r="D18" s="52">
        <v>9</v>
      </c>
      <c r="F18" t="s">
        <v>391</v>
      </c>
      <c r="N18" s="53">
        <v>483446</v>
      </c>
      <c r="O18" s="52">
        <v>1</v>
      </c>
      <c r="P18" s="52">
        <v>8</v>
      </c>
      <c r="Q18" s="52">
        <v>6</v>
      </c>
      <c r="Z18" s="53" t="s">
        <v>865</v>
      </c>
      <c r="AA18" s="52">
        <v>1</v>
      </c>
      <c r="AB18" s="52">
        <v>10</v>
      </c>
      <c r="AC18" s="52">
        <v>6</v>
      </c>
      <c r="AE18" t="s">
        <v>914</v>
      </c>
      <c r="AL18" s="53" t="s">
        <v>865</v>
      </c>
      <c r="AM18" s="52">
        <v>1</v>
      </c>
      <c r="AN18" s="52">
        <v>10</v>
      </c>
      <c r="AO18" s="52">
        <v>6</v>
      </c>
    </row>
    <row r="19" spans="1:43" x14ac:dyDescent="0.25">
      <c r="A19" s="53">
        <v>24123</v>
      </c>
      <c r="B19" s="52">
        <v>1</v>
      </c>
      <c r="C19" s="52">
        <v>9</v>
      </c>
      <c r="D19" s="52">
        <v>4</v>
      </c>
      <c r="N19" s="53">
        <v>855441</v>
      </c>
      <c r="O19" s="52">
        <v>1</v>
      </c>
      <c r="P19" s="52">
        <v>8</v>
      </c>
      <c r="Q19" s="52">
        <v>6</v>
      </c>
      <c r="S19" t="s">
        <v>391</v>
      </c>
      <c r="Z19" s="53" t="s">
        <v>861</v>
      </c>
      <c r="AA19" s="52">
        <v>1</v>
      </c>
      <c r="AB19" s="52">
        <v>10</v>
      </c>
      <c r="AC19" s="52">
        <v>6</v>
      </c>
      <c r="AL19" s="53" t="s">
        <v>861</v>
      </c>
      <c r="AM19" s="52">
        <v>1</v>
      </c>
      <c r="AN19" s="52">
        <v>10</v>
      </c>
      <c r="AO19" s="52">
        <v>6</v>
      </c>
      <c r="AQ19" t="s">
        <v>921</v>
      </c>
    </row>
    <row r="20" spans="1:43" x14ac:dyDescent="0.25">
      <c r="A20" s="53">
        <v>166938</v>
      </c>
      <c r="B20" s="52">
        <v>1</v>
      </c>
      <c r="C20" s="52">
        <v>9</v>
      </c>
      <c r="D20" s="52">
        <v>6</v>
      </c>
      <c r="N20" s="53">
        <v>770718</v>
      </c>
      <c r="O20" s="52">
        <v>1</v>
      </c>
      <c r="P20" s="52">
        <v>8</v>
      </c>
      <c r="Q20" s="52">
        <v>7</v>
      </c>
      <c r="Z20" s="53">
        <v>400621</v>
      </c>
      <c r="AA20" s="52">
        <v>1</v>
      </c>
      <c r="AB20" s="52">
        <v>10</v>
      </c>
      <c r="AC20" s="52">
        <v>6</v>
      </c>
      <c r="AE20" t="s">
        <v>391</v>
      </c>
      <c r="AL20" s="53">
        <v>400621</v>
      </c>
      <c r="AM20" s="52">
        <v>1</v>
      </c>
      <c r="AN20" s="52">
        <v>10</v>
      </c>
      <c r="AO20" s="52">
        <v>6</v>
      </c>
    </row>
    <row r="21" spans="1:43" x14ac:dyDescent="0.25">
      <c r="A21" s="53">
        <v>512535</v>
      </c>
      <c r="B21" s="52">
        <v>1</v>
      </c>
      <c r="C21" s="52">
        <v>8</v>
      </c>
      <c r="D21" s="52">
        <v>4</v>
      </c>
      <c r="F21" t="s">
        <v>392</v>
      </c>
      <c r="N21" s="53" t="s">
        <v>259</v>
      </c>
      <c r="O21" s="52">
        <v>1</v>
      </c>
      <c r="P21" s="52">
        <v>8</v>
      </c>
      <c r="Q21" s="52">
        <v>7</v>
      </c>
      <c r="Z21" s="53" t="s">
        <v>266</v>
      </c>
      <c r="AA21" s="52">
        <v>1</v>
      </c>
      <c r="AB21" s="52">
        <v>10</v>
      </c>
      <c r="AC21" s="52">
        <v>6</v>
      </c>
      <c r="AL21" s="53" t="s">
        <v>266</v>
      </c>
      <c r="AM21" s="52">
        <v>1</v>
      </c>
      <c r="AN21" s="52">
        <v>10</v>
      </c>
      <c r="AO21" s="52">
        <v>6</v>
      </c>
      <c r="AQ21" t="s">
        <v>391</v>
      </c>
    </row>
    <row r="22" spans="1:43" x14ac:dyDescent="0.25">
      <c r="A22" s="53" t="s">
        <v>274</v>
      </c>
      <c r="B22" s="52">
        <v>1</v>
      </c>
      <c r="C22" s="52">
        <v>8</v>
      </c>
      <c r="D22" s="52">
        <v>5</v>
      </c>
      <c r="F22" t="s">
        <v>393</v>
      </c>
      <c r="N22" s="53" t="s">
        <v>256</v>
      </c>
      <c r="O22" s="52">
        <v>1</v>
      </c>
      <c r="P22" s="52">
        <v>8</v>
      </c>
      <c r="Q22" s="52">
        <v>8</v>
      </c>
      <c r="S22" t="s">
        <v>392</v>
      </c>
      <c r="Z22" s="53">
        <v>404565</v>
      </c>
      <c r="AA22" s="52">
        <v>1</v>
      </c>
      <c r="AB22" s="52">
        <v>10</v>
      </c>
      <c r="AC22" s="52">
        <v>8</v>
      </c>
      <c r="AL22" s="53">
        <v>404565</v>
      </c>
      <c r="AM22" s="52">
        <v>1</v>
      </c>
      <c r="AN22" s="52">
        <v>10</v>
      </c>
      <c r="AO22" s="52">
        <v>8</v>
      </c>
    </row>
    <row r="23" spans="1:43" x14ac:dyDescent="0.25">
      <c r="A23" s="53">
        <v>855441</v>
      </c>
      <c r="B23" s="52">
        <v>1</v>
      </c>
      <c r="C23" s="52">
        <v>7</v>
      </c>
      <c r="D23" s="52">
        <v>8</v>
      </c>
      <c r="F23" t="s">
        <v>394</v>
      </c>
      <c r="N23" s="53">
        <v>555822</v>
      </c>
      <c r="O23" s="52">
        <v>1</v>
      </c>
      <c r="P23" s="52">
        <v>8</v>
      </c>
      <c r="Q23" s="52">
        <v>11</v>
      </c>
      <c r="S23" t="s">
        <v>393</v>
      </c>
      <c r="Z23" s="53">
        <v>512535</v>
      </c>
      <c r="AA23" s="52">
        <v>1</v>
      </c>
      <c r="AB23" s="52">
        <v>9</v>
      </c>
      <c r="AC23" s="52">
        <v>3</v>
      </c>
      <c r="AE23" t="s">
        <v>392</v>
      </c>
      <c r="AL23" s="53">
        <v>512535</v>
      </c>
      <c r="AM23" s="52">
        <v>1</v>
      </c>
      <c r="AN23" s="52">
        <v>9</v>
      </c>
      <c r="AO23" s="52">
        <v>3</v>
      </c>
    </row>
    <row r="24" spans="1:43" x14ac:dyDescent="0.25">
      <c r="A24" s="53" t="s">
        <v>259</v>
      </c>
      <c r="B24" s="52">
        <v>1</v>
      </c>
      <c r="C24" s="52">
        <v>7</v>
      </c>
      <c r="D24" s="52">
        <v>9</v>
      </c>
      <c r="F24" t="s">
        <v>395</v>
      </c>
      <c r="N24" s="53">
        <v>153145</v>
      </c>
      <c r="O24" s="52">
        <v>1</v>
      </c>
      <c r="P24" s="52">
        <v>7</v>
      </c>
      <c r="Q24" s="52">
        <v>5</v>
      </c>
      <c r="S24" t="s">
        <v>394</v>
      </c>
      <c r="Z24" s="53" t="s">
        <v>880</v>
      </c>
      <c r="AA24" s="52">
        <v>1</v>
      </c>
      <c r="AB24" s="52">
        <v>9</v>
      </c>
      <c r="AC24" s="52">
        <v>4</v>
      </c>
      <c r="AE24" t="s">
        <v>393</v>
      </c>
      <c r="AL24" s="53" t="s">
        <v>880</v>
      </c>
      <c r="AM24" s="52">
        <v>1</v>
      </c>
      <c r="AN24" s="52">
        <v>9</v>
      </c>
      <c r="AO24" s="52">
        <v>4</v>
      </c>
      <c r="AQ24" t="s">
        <v>392</v>
      </c>
    </row>
    <row r="25" spans="1:43" x14ac:dyDescent="0.25">
      <c r="A25" s="53">
        <v>198893</v>
      </c>
      <c r="B25" s="52">
        <v>0</v>
      </c>
      <c r="C25" s="52">
        <v>7</v>
      </c>
      <c r="D25" s="52">
        <v>13</v>
      </c>
      <c r="F25" t="s">
        <v>394</v>
      </c>
      <c r="N25" s="53">
        <v>193583</v>
      </c>
      <c r="O25" s="52">
        <v>1</v>
      </c>
      <c r="P25" s="52">
        <v>7</v>
      </c>
      <c r="Q25" s="52">
        <v>6</v>
      </c>
      <c r="S25" t="s">
        <v>787</v>
      </c>
      <c r="Z25" s="53" t="s">
        <v>874</v>
      </c>
      <c r="AA25" s="52">
        <v>1</v>
      </c>
      <c r="AB25" s="52">
        <v>9</v>
      </c>
      <c r="AC25" s="52">
        <v>4</v>
      </c>
      <c r="AE25" t="s">
        <v>394</v>
      </c>
      <c r="AL25" s="53" t="s">
        <v>874</v>
      </c>
      <c r="AM25" s="52">
        <v>1</v>
      </c>
      <c r="AN25" s="52">
        <v>9</v>
      </c>
      <c r="AO25" s="52">
        <v>4</v>
      </c>
      <c r="AQ25" t="s">
        <v>393</v>
      </c>
    </row>
    <row r="26" spans="1:43" x14ac:dyDescent="0.25">
      <c r="A26" s="53">
        <v>917480</v>
      </c>
      <c r="B26" s="52">
        <v>0</v>
      </c>
      <c r="C26" s="52">
        <v>3</v>
      </c>
      <c r="D26" s="52">
        <v>17</v>
      </c>
      <c r="F26" t="s">
        <v>396</v>
      </c>
      <c r="N26" s="53">
        <v>134335</v>
      </c>
      <c r="O26" s="52">
        <v>1</v>
      </c>
      <c r="P26" s="52">
        <v>7</v>
      </c>
      <c r="Q26" s="52">
        <v>11</v>
      </c>
      <c r="S26" t="s">
        <v>394</v>
      </c>
      <c r="Z26" s="53">
        <v>93853</v>
      </c>
      <c r="AA26" s="52">
        <v>1</v>
      </c>
      <c r="AB26" s="52">
        <v>9</v>
      </c>
      <c r="AC26" s="52">
        <v>4</v>
      </c>
      <c r="AE26" t="s">
        <v>915</v>
      </c>
      <c r="AL26" s="53">
        <v>93853</v>
      </c>
      <c r="AM26" s="52">
        <v>1</v>
      </c>
      <c r="AN26" s="52">
        <v>9</v>
      </c>
      <c r="AO26" s="52">
        <v>4</v>
      </c>
      <c r="AQ26" t="s">
        <v>394</v>
      </c>
    </row>
    <row r="27" spans="1:43" x14ac:dyDescent="0.25">
      <c r="A27" s="53" t="s">
        <v>353</v>
      </c>
      <c r="B27" s="52">
        <v>0</v>
      </c>
      <c r="C27" s="52">
        <v>4</v>
      </c>
      <c r="D27" s="52">
        <v>15</v>
      </c>
      <c r="F27" t="s">
        <v>397</v>
      </c>
      <c r="N27" s="53">
        <v>195635</v>
      </c>
      <c r="O27" s="52">
        <v>1</v>
      </c>
      <c r="P27" s="52">
        <v>7</v>
      </c>
      <c r="Q27" s="52">
        <v>12</v>
      </c>
      <c r="S27" t="s">
        <v>788</v>
      </c>
      <c r="Z27" s="53" t="s">
        <v>274</v>
      </c>
      <c r="AA27" s="52">
        <v>1</v>
      </c>
      <c r="AB27" s="52">
        <v>9</v>
      </c>
      <c r="AC27" s="52">
        <v>4</v>
      </c>
      <c r="AE27" t="s">
        <v>394</v>
      </c>
      <c r="AL27" s="53" t="s">
        <v>274</v>
      </c>
      <c r="AM27" s="52">
        <v>1</v>
      </c>
      <c r="AN27" s="52">
        <v>9</v>
      </c>
      <c r="AO27" s="52">
        <v>4</v>
      </c>
      <c r="AQ27" t="s">
        <v>787</v>
      </c>
    </row>
    <row r="28" spans="1:43" x14ac:dyDescent="0.25">
      <c r="A28" s="53">
        <v>285322</v>
      </c>
      <c r="B28" s="52">
        <v>0</v>
      </c>
      <c r="C28" s="52">
        <v>5</v>
      </c>
      <c r="D28" s="52">
        <v>17</v>
      </c>
      <c r="F28" t="s">
        <v>398</v>
      </c>
      <c r="N28" s="53">
        <v>40250</v>
      </c>
      <c r="O28" s="52">
        <v>1</v>
      </c>
      <c r="P28" s="52">
        <v>7</v>
      </c>
      <c r="Q28" s="52">
        <v>12</v>
      </c>
      <c r="S28" t="s">
        <v>397</v>
      </c>
      <c r="Z28" s="53">
        <v>334364</v>
      </c>
      <c r="AA28" s="52">
        <v>1</v>
      </c>
      <c r="AB28" s="52">
        <v>9</v>
      </c>
      <c r="AC28" s="52">
        <v>4</v>
      </c>
      <c r="AE28" t="s">
        <v>916</v>
      </c>
      <c r="AL28" s="53">
        <v>334364</v>
      </c>
      <c r="AM28" s="52">
        <v>1</v>
      </c>
      <c r="AN28" s="52">
        <v>9</v>
      </c>
      <c r="AO28" s="52">
        <v>4</v>
      </c>
      <c r="AQ28" t="s">
        <v>394</v>
      </c>
    </row>
    <row r="29" spans="1:43" x14ac:dyDescent="0.25">
      <c r="A29" s="53">
        <v>584731</v>
      </c>
      <c r="B29" s="52">
        <v>0</v>
      </c>
      <c r="C29" s="52">
        <v>2</v>
      </c>
      <c r="D29" s="52">
        <v>14</v>
      </c>
      <c r="N29" s="53">
        <v>198893</v>
      </c>
      <c r="O29" s="52">
        <v>0</v>
      </c>
      <c r="P29" s="52">
        <v>7</v>
      </c>
      <c r="Q29" s="52">
        <v>13</v>
      </c>
      <c r="S29" t="s">
        <v>398</v>
      </c>
      <c r="Z29" s="53" t="s">
        <v>437</v>
      </c>
      <c r="AA29" s="52">
        <v>1</v>
      </c>
      <c r="AB29" s="52">
        <v>9</v>
      </c>
      <c r="AC29" s="52">
        <v>5</v>
      </c>
      <c r="AE29" t="s">
        <v>397</v>
      </c>
      <c r="AL29" s="53" t="s">
        <v>437</v>
      </c>
      <c r="AM29" s="52">
        <v>1</v>
      </c>
      <c r="AN29" s="52">
        <v>9</v>
      </c>
      <c r="AO29" s="52">
        <v>5</v>
      </c>
      <c r="AQ29" t="s">
        <v>922</v>
      </c>
    </row>
    <row r="30" spans="1:43" x14ac:dyDescent="0.25">
      <c r="A30" s="53">
        <v>148326</v>
      </c>
      <c r="B30" s="52">
        <v>0</v>
      </c>
      <c r="C30" s="52">
        <v>3</v>
      </c>
      <c r="D30" s="52">
        <v>19</v>
      </c>
      <c r="N30" s="53">
        <v>570411</v>
      </c>
      <c r="O30" s="52">
        <v>0</v>
      </c>
      <c r="P30" s="52">
        <v>5</v>
      </c>
      <c r="Q30" s="52">
        <v>12</v>
      </c>
      <c r="Z30" s="53" t="s">
        <v>441</v>
      </c>
      <c r="AA30" s="52">
        <v>1</v>
      </c>
      <c r="AB30" s="52">
        <v>9</v>
      </c>
      <c r="AC30" s="52">
        <v>5</v>
      </c>
      <c r="AE30" t="s">
        <v>917</v>
      </c>
      <c r="AL30" s="53" t="s">
        <v>441</v>
      </c>
      <c r="AM30" s="52">
        <v>1</v>
      </c>
      <c r="AN30" s="52">
        <v>9</v>
      </c>
      <c r="AO30" s="52">
        <v>5</v>
      </c>
      <c r="AQ30" t="s">
        <v>397</v>
      </c>
    </row>
    <row r="31" spans="1:43" x14ac:dyDescent="0.25">
      <c r="A31" s="53">
        <v>459197</v>
      </c>
      <c r="B31" s="52">
        <v>0</v>
      </c>
      <c r="C31" s="52">
        <v>4</v>
      </c>
      <c r="D31" s="52">
        <v>17</v>
      </c>
      <c r="N31" s="53">
        <v>98213</v>
      </c>
      <c r="O31" s="52">
        <v>0</v>
      </c>
      <c r="P31" s="52">
        <v>5</v>
      </c>
      <c r="Q31" s="52">
        <v>16</v>
      </c>
      <c r="Z31" s="53">
        <v>929695</v>
      </c>
      <c r="AA31" s="52">
        <v>1</v>
      </c>
      <c r="AB31" s="52">
        <v>9</v>
      </c>
      <c r="AC31" s="52">
        <v>6</v>
      </c>
      <c r="AL31" s="53">
        <v>929695</v>
      </c>
      <c r="AM31" s="52">
        <v>1</v>
      </c>
      <c r="AN31" s="52">
        <v>9</v>
      </c>
      <c r="AO31" s="52">
        <v>6</v>
      </c>
      <c r="AQ31" t="s">
        <v>398</v>
      </c>
    </row>
    <row r="32" spans="1:43" x14ac:dyDescent="0.25">
      <c r="A32" s="53">
        <v>68079</v>
      </c>
      <c r="B32" s="52">
        <v>0</v>
      </c>
      <c r="C32" s="52">
        <v>3</v>
      </c>
      <c r="D32" s="52">
        <v>17</v>
      </c>
      <c r="N32" s="53" t="s">
        <v>353</v>
      </c>
      <c r="O32" s="52">
        <v>0</v>
      </c>
      <c r="P32" s="52">
        <v>4</v>
      </c>
      <c r="Q32" s="52">
        <v>15</v>
      </c>
      <c r="Z32" s="53">
        <v>770718</v>
      </c>
      <c r="AA32" s="52">
        <v>1</v>
      </c>
      <c r="AB32" s="52">
        <v>9</v>
      </c>
      <c r="AC32" s="52">
        <v>6</v>
      </c>
      <c r="AL32" s="53">
        <v>770718</v>
      </c>
      <c r="AM32" s="52">
        <v>1</v>
      </c>
      <c r="AN32" s="52">
        <v>9</v>
      </c>
      <c r="AO32" s="52">
        <v>6</v>
      </c>
    </row>
    <row r="33" spans="1:41" x14ac:dyDescent="0.25">
      <c r="A33" s="53">
        <v>98213</v>
      </c>
      <c r="B33" s="52">
        <v>0</v>
      </c>
      <c r="C33" s="52">
        <v>5</v>
      </c>
      <c r="D33" s="52">
        <v>16</v>
      </c>
      <c r="N33" s="53">
        <v>917480</v>
      </c>
      <c r="O33" s="52">
        <v>0</v>
      </c>
      <c r="P33" s="52">
        <v>4</v>
      </c>
      <c r="Q33" s="52">
        <v>15</v>
      </c>
      <c r="Z33" s="53" t="s">
        <v>256</v>
      </c>
      <c r="AA33" s="52">
        <v>1</v>
      </c>
      <c r="AB33" s="52">
        <v>9</v>
      </c>
      <c r="AC33" s="52">
        <v>7</v>
      </c>
      <c r="AL33" s="53" t="s">
        <v>256</v>
      </c>
      <c r="AM33" s="52">
        <v>1</v>
      </c>
      <c r="AN33" s="52">
        <v>9</v>
      </c>
      <c r="AO33" s="52">
        <v>7</v>
      </c>
    </row>
    <row r="34" spans="1:41" x14ac:dyDescent="0.25">
      <c r="A34" s="53">
        <v>148326</v>
      </c>
      <c r="B34" s="52">
        <v>0</v>
      </c>
      <c r="C34" s="52">
        <v>3</v>
      </c>
      <c r="D34" s="52">
        <v>19</v>
      </c>
      <c r="N34" s="53">
        <v>285322</v>
      </c>
      <c r="O34" s="52">
        <v>0</v>
      </c>
      <c r="P34" s="52">
        <v>4</v>
      </c>
      <c r="Q34" s="52">
        <v>19</v>
      </c>
      <c r="Z34" s="53">
        <v>555822</v>
      </c>
      <c r="AA34" s="52">
        <v>1</v>
      </c>
      <c r="AB34" s="52">
        <v>9</v>
      </c>
      <c r="AC34" s="52">
        <v>10</v>
      </c>
      <c r="AL34" s="53">
        <v>555822</v>
      </c>
      <c r="AM34" s="52">
        <v>1</v>
      </c>
      <c r="AN34" s="52">
        <v>9</v>
      </c>
      <c r="AO34" s="52">
        <v>10</v>
      </c>
    </row>
    <row r="35" spans="1:41" x14ac:dyDescent="0.25">
      <c r="A35" s="53">
        <v>345257</v>
      </c>
      <c r="B35" s="52">
        <v>0</v>
      </c>
      <c r="C35" s="52">
        <v>2</v>
      </c>
      <c r="D35" s="52">
        <v>12</v>
      </c>
      <c r="N35" s="53">
        <v>68079</v>
      </c>
      <c r="O35" s="52">
        <v>0</v>
      </c>
      <c r="P35" s="52">
        <v>3</v>
      </c>
      <c r="Q35" s="52">
        <v>17</v>
      </c>
      <c r="Z35" s="53">
        <v>153145</v>
      </c>
      <c r="AA35" s="52">
        <v>1</v>
      </c>
      <c r="AB35" s="52">
        <v>8</v>
      </c>
      <c r="AC35" s="52">
        <v>4</v>
      </c>
      <c r="AL35" s="53">
        <v>153145</v>
      </c>
      <c r="AM35" s="52">
        <v>1</v>
      </c>
      <c r="AN35" s="52">
        <v>8</v>
      </c>
      <c r="AO35" s="52">
        <v>4</v>
      </c>
    </row>
    <row r="36" spans="1:41" x14ac:dyDescent="0.25">
      <c r="A36" s="53">
        <v>475550</v>
      </c>
      <c r="B36" s="52">
        <v>0</v>
      </c>
      <c r="C36" s="52">
        <v>3</v>
      </c>
      <c r="D36" s="52">
        <v>18</v>
      </c>
      <c r="N36" s="53">
        <v>475550</v>
      </c>
      <c r="O36" s="52">
        <v>0</v>
      </c>
      <c r="P36" s="52">
        <v>3</v>
      </c>
      <c r="Q36" s="52">
        <v>18</v>
      </c>
      <c r="Z36" s="53">
        <v>193583</v>
      </c>
      <c r="AA36" s="52">
        <v>1</v>
      </c>
      <c r="AB36" s="52">
        <v>8</v>
      </c>
      <c r="AC36" s="52">
        <v>5</v>
      </c>
      <c r="AL36" s="53">
        <v>193583</v>
      </c>
      <c r="AM36" s="52">
        <v>1</v>
      </c>
      <c r="AN36" s="52">
        <v>8</v>
      </c>
      <c r="AO36" s="52">
        <v>5</v>
      </c>
    </row>
    <row r="37" spans="1:41" x14ac:dyDescent="0.25">
      <c r="A37" s="53">
        <v>570411</v>
      </c>
      <c r="B37" s="52">
        <v>0</v>
      </c>
      <c r="C37" s="52">
        <v>4</v>
      </c>
      <c r="D37" s="52">
        <v>14</v>
      </c>
      <c r="N37" s="53">
        <v>148326</v>
      </c>
      <c r="O37" s="52">
        <v>0</v>
      </c>
      <c r="P37" s="52">
        <v>3</v>
      </c>
      <c r="Q37" s="52">
        <v>19</v>
      </c>
      <c r="Z37" s="53">
        <v>186259</v>
      </c>
      <c r="AA37" s="52">
        <v>1</v>
      </c>
      <c r="AB37" s="52">
        <v>8</v>
      </c>
      <c r="AC37" s="52">
        <v>6</v>
      </c>
      <c r="AL37" s="53">
        <v>186259</v>
      </c>
      <c r="AM37" s="52">
        <v>1</v>
      </c>
      <c r="AN37" s="52">
        <v>8</v>
      </c>
      <c r="AO37" s="52">
        <v>6</v>
      </c>
    </row>
    <row r="38" spans="1:41" x14ac:dyDescent="0.25">
      <c r="A38" s="53">
        <v>267882</v>
      </c>
      <c r="B38" s="52">
        <v>0</v>
      </c>
      <c r="C38" s="52">
        <v>3</v>
      </c>
      <c r="D38" s="52">
        <v>15</v>
      </c>
      <c r="N38" s="53">
        <v>345257</v>
      </c>
      <c r="O38" s="52">
        <v>0</v>
      </c>
      <c r="P38" s="52">
        <v>2</v>
      </c>
      <c r="Q38" s="52">
        <v>12</v>
      </c>
      <c r="Z38" s="53">
        <v>483446</v>
      </c>
      <c r="AA38" s="52">
        <v>1</v>
      </c>
      <c r="AB38" s="52">
        <v>8</v>
      </c>
      <c r="AC38" s="52">
        <v>7</v>
      </c>
      <c r="AL38" s="53">
        <v>483446</v>
      </c>
      <c r="AM38" s="52">
        <v>1</v>
      </c>
      <c r="AN38" s="52">
        <v>8</v>
      </c>
      <c r="AO38" s="52">
        <v>7</v>
      </c>
    </row>
    <row r="39" spans="1:41" x14ac:dyDescent="0.25">
      <c r="A39" s="53">
        <v>198135</v>
      </c>
      <c r="B39" s="52">
        <v>0</v>
      </c>
      <c r="C39" s="52">
        <v>1</v>
      </c>
      <c r="D39" s="52">
        <v>16</v>
      </c>
      <c r="N39" s="53">
        <v>584731</v>
      </c>
      <c r="O39" s="52">
        <v>0</v>
      </c>
      <c r="P39" s="52">
        <v>2</v>
      </c>
      <c r="Q39" s="52">
        <v>14</v>
      </c>
      <c r="Z39" s="53">
        <v>855441</v>
      </c>
      <c r="AA39" s="52">
        <v>1</v>
      </c>
      <c r="AB39" s="52">
        <v>8</v>
      </c>
      <c r="AC39" s="52">
        <v>7</v>
      </c>
      <c r="AL39" s="53">
        <v>855441</v>
      </c>
      <c r="AM39" s="52">
        <v>1</v>
      </c>
      <c r="AN39" s="52">
        <v>8</v>
      </c>
      <c r="AO39" s="52">
        <v>7</v>
      </c>
    </row>
    <row r="40" spans="1:41" x14ac:dyDescent="0.25">
      <c r="A40" s="53">
        <v>267882</v>
      </c>
      <c r="B40" s="52">
        <v>0</v>
      </c>
      <c r="C40" s="52">
        <v>3</v>
      </c>
      <c r="D40" s="52">
        <v>15</v>
      </c>
      <c r="N40" s="53">
        <v>267882</v>
      </c>
      <c r="O40" s="52">
        <v>0</v>
      </c>
      <c r="P40" s="52">
        <v>3</v>
      </c>
      <c r="Q40" s="52">
        <v>15</v>
      </c>
      <c r="Z40" s="53" t="s">
        <v>259</v>
      </c>
      <c r="AA40" s="52">
        <v>1</v>
      </c>
      <c r="AB40" s="52">
        <v>8</v>
      </c>
      <c r="AC40" s="52">
        <v>8</v>
      </c>
      <c r="AL40" s="53" t="s">
        <v>259</v>
      </c>
      <c r="AM40" s="52">
        <v>1</v>
      </c>
      <c r="AN40" s="52">
        <v>8</v>
      </c>
      <c r="AO40" s="52">
        <v>8</v>
      </c>
    </row>
    <row r="41" spans="1:41" x14ac:dyDescent="0.25">
      <c r="A41" s="53" t="s">
        <v>257</v>
      </c>
      <c r="B41" s="52">
        <v>0</v>
      </c>
      <c r="C41" s="52">
        <v>6</v>
      </c>
      <c r="D41" s="52">
        <v>9</v>
      </c>
      <c r="N41" s="53">
        <v>198135</v>
      </c>
      <c r="O41" s="52">
        <v>0</v>
      </c>
      <c r="P41" s="52">
        <v>1</v>
      </c>
      <c r="Q41" s="52">
        <v>16</v>
      </c>
      <c r="Z41" s="53">
        <v>195635</v>
      </c>
      <c r="AA41" s="52">
        <v>1</v>
      </c>
      <c r="AB41" s="52">
        <v>8</v>
      </c>
      <c r="AC41" s="52">
        <v>11</v>
      </c>
      <c r="AL41" s="53">
        <v>195635</v>
      </c>
      <c r="AM41" s="52">
        <v>1</v>
      </c>
      <c r="AN41" s="52">
        <v>8</v>
      </c>
      <c r="AO41" s="52">
        <v>11</v>
      </c>
    </row>
    <row r="42" spans="1:41" x14ac:dyDescent="0.25">
      <c r="A42" s="53">
        <v>359222</v>
      </c>
      <c r="B42" s="52">
        <v>0</v>
      </c>
      <c r="C42" s="52">
        <v>6</v>
      </c>
      <c r="D42" s="52">
        <v>11</v>
      </c>
      <c r="N42" s="53">
        <v>359222</v>
      </c>
      <c r="O42" s="52">
        <v>0</v>
      </c>
      <c r="P42" s="52">
        <v>6</v>
      </c>
      <c r="Q42" s="52">
        <v>11</v>
      </c>
      <c r="Z42" s="53">
        <v>134335</v>
      </c>
      <c r="AA42" s="52">
        <v>1</v>
      </c>
      <c r="AB42" s="52">
        <v>7</v>
      </c>
      <c r="AC42" s="52">
        <v>12</v>
      </c>
      <c r="AL42" s="53">
        <v>134335</v>
      </c>
      <c r="AM42" s="52">
        <v>1</v>
      </c>
      <c r="AN42" s="52">
        <v>7</v>
      </c>
      <c r="AO42" s="52">
        <v>12</v>
      </c>
    </row>
    <row r="43" spans="1:41" x14ac:dyDescent="0.25">
      <c r="A43" s="53" t="s">
        <v>283</v>
      </c>
      <c r="B43" s="52">
        <v>0</v>
      </c>
      <c r="C43" s="52">
        <v>6</v>
      </c>
      <c r="D43" s="52">
        <v>12</v>
      </c>
      <c r="N43" s="53" t="s">
        <v>255</v>
      </c>
      <c r="O43" s="52">
        <v>0</v>
      </c>
      <c r="P43" s="52">
        <v>5</v>
      </c>
      <c r="Q43" s="52">
        <v>9</v>
      </c>
      <c r="Z43" s="53">
        <v>40250</v>
      </c>
      <c r="AA43" s="52">
        <v>1</v>
      </c>
      <c r="AB43" s="52">
        <v>7</v>
      </c>
      <c r="AC43" s="52">
        <v>13</v>
      </c>
      <c r="AL43" s="53">
        <v>40250</v>
      </c>
      <c r="AM43" s="52">
        <v>1</v>
      </c>
      <c r="AN43" s="52">
        <v>7</v>
      </c>
      <c r="AO43" s="52">
        <v>13</v>
      </c>
    </row>
    <row r="44" spans="1:41" x14ac:dyDescent="0.25">
      <c r="A44" s="53">
        <v>32456</v>
      </c>
      <c r="B44" s="52">
        <v>0</v>
      </c>
      <c r="C44" s="52">
        <v>6</v>
      </c>
      <c r="D44" s="52">
        <v>13</v>
      </c>
      <c r="N44" s="53">
        <v>326658</v>
      </c>
      <c r="O44" s="52">
        <v>0</v>
      </c>
      <c r="P44" s="52">
        <v>5</v>
      </c>
      <c r="Q44" s="52">
        <v>10</v>
      </c>
      <c r="Z44" s="53">
        <v>359222</v>
      </c>
      <c r="AA44" s="52">
        <v>0</v>
      </c>
      <c r="AB44" s="52">
        <v>7</v>
      </c>
      <c r="AC44" s="52">
        <v>10</v>
      </c>
      <c r="AL44" s="53">
        <v>359222</v>
      </c>
      <c r="AM44" s="52">
        <v>0</v>
      </c>
      <c r="AN44" s="52">
        <v>7</v>
      </c>
      <c r="AO44" s="52">
        <v>10</v>
      </c>
    </row>
    <row r="45" spans="1:41" x14ac:dyDescent="0.25">
      <c r="A45" s="53">
        <v>192290</v>
      </c>
      <c r="B45" s="52">
        <v>0</v>
      </c>
      <c r="C45" s="52">
        <v>6</v>
      </c>
      <c r="D45" s="52">
        <v>13</v>
      </c>
      <c r="N45" s="53" t="s">
        <v>257</v>
      </c>
      <c r="O45" s="52">
        <v>0</v>
      </c>
      <c r="P45" s="52">
        <v>5</v>
      </c>
      <c r="Q45" s="52">
        <v>11</v>
      </c>
      <c r="Z45" s="53">
        <v>198893</v>
      </c>
      <c r="AA45" s="52">
        <v>0</v>
      </c>
      <c r="AB45" s="52">
        <v>7</v>
      </c>
      <c r="AC45" s="52">
        <v>14</v>
      </c>
      <c r="AL45" s="53" t="s">
        <v>255</v>
      </c>
      <c r="AM45" s="52">
        <v>0</v>
      </c>
      <c r="AN45" s="52">
        <v>6</v>
      </c>
      <c r="AO45" s="52">
        <v>8</v>
      </c>
    </row>
    <row r="46" spans="1:41" x14ac:dyDescent="0.25">
      <c r="A46" s="53">
        <v>248822</v>
      </c>
      <c r="B46" s="52">
        <v>0</v>
      </c>
      <c r="C46" s="52">
        <v>6</v>
      </c>
      <c r="D46" s="52">
        <v>13</v>
      </c>
      <c r="N46" s="53" t="s">
        <v>562</v>
      </c>
      <c r="O46" s="52">
        <v>0</v>
      </c>
      <c r="P46" s="52">
        <v>5</v>
      </c>
      <c r="Q46" s="52">
        <v>12</v>
      </c>
      <c r="Z46" s="53" t="s">
        <v>255</v>
      </c>
      <c r="AA46" s="52">
        <v>0</v>
      </c>
      <c r="AB46" s="52">
        <v>6</v>
      </c>
      <c r="AC46" s="52">
        <v>8</v>
      </c>
      <c r="AL46" s="53">
        <v>326658</v>
      </c>
      <c r="AM46" s="52">
        <v>0</v>
      </c>
      <c r="AN46" s="52">
        <v>6</v>
      </c>
      <c r="AO46" s="52">
        <v>10</v>
      </c>
    </row>
    <row r="47" spans="1:41" x14ac:dyDescent="0.25">
      <c r="A47" s="53">
        <v>351460</v>
      </c>
      <c r="B47" s="52">
        <v>0</v>
      </c>
      <c r="C47" s="52">
        <v>6</v>
      </c>
      <c r="D47" s="52">
        <v>14</v>
      </c>
      <c r="N47" s="53">
        <v>134903</v>
      </c>
      <c r="O47" s="52">
        <v>0</v>
      </c>
      <c r="P47" s="52">
        <v>5</v>
      </c>
      <c r="Q47" s="52">
        <v>13</v>
      </c>
      <c r="Z47" s="53">
        <v>326658</v>
      </c>
      <c r="AA47" s="52">
        <v>0</v>
      </c>
      <c r="AB47" s="52">
        <v>6</v>
      </c>
      <c r="AC47" s="52">
        <v>10</v>
      </c>
      <c r="AL47" s="53" t="s">
        <v>257</v>
      </c>
      <c r="AM47" s="52">
        <v>0</v>
      </c>
      <c r="AN47" s="52">
        <v>6</v>
      </c>
      <c r="AO47" s="52">
        <v>10</v>
      </c>
    </row>
    <row r="48" spans="1:41" x14ac:dyDescent="0.25">
      <c r="A48" s="53">
        <v>76665</v>
      </c>
      <c r="B48" s="52">
        <v>0</v>
      </c>
      <c r="C48" s="52">
        <v>6</v>
      </c>
      <c r="D48" s="52">
        <v>16</v>
      </c>
      <c r="N48" s="53">
        <v>294795</v>
      </c>
      <c r="O48" s="52">
        <v>0</v>
      </c>
      <c r="P48" s="52">
        <v>5</v>
      </c>
      <c r="Q48" s="52">
        <v>13</v>
      </c>
      <c r="Z48" s="53" t="s">
        <v>257</v>
      </c>
      <c r="AA48" s="52">
        <v>0</v>
      </c>
      <c r="AB48" s="52">
        <v>6</v>
      </c>
      <c r="AC48" s="52">
        <v>10</v>
      </c>
      <c r="AL48" s="53" t="s">
        <v>562</v>
      </c>
      <c r="AM48" s="52">
        <v>0</v>
      </c>
      <c r="AN48" s="52">
        <v>6</v>
      </c>
      <c r="AO48" s="52">
        <v>11</v>
      </c>
    </row>
    <row r="49" spans="1:41" x14ac:dyDescent="0.25">
      <c r="A49" s="53">
        <v>39736</v>
      </c>
      <c r="B49" s="52">
        <v>0</v>
      </c>
      <c r="C49" s="52">
        <v>5</v>
      </c>
      <c r="D49" s="52">
        <v>11</v>
      </c>
      <c r="N49" s="53" t="s">
        <v>272</v>
      </c>
      <c r="O49" s="52">
        <v>0</v>
      </c>
      <c r="P49" s="52">
        <v>5</v>
      </c>
      <c r="Q49" s="52">
        <v>13</v>
      </c>
      <c r="Z49" s="53" t="s">
        <v>562</v>
      </c>
      <c r="AA49" s="52">
        <v>0</v>
      </c>
      <c r="AB49" s="52">
        <v>6</v>
      </c>
      <c r="AC49" s="52">
        <v>11</v>
      </c>
      <c r="AL49" s="53">
        <v>134903</v>
      </c>
      <c r="AM49" s="52">
        <v>0</v>
      </c>
      <c r="AN49" s="52">
        <v>6</v>
      </c>
      <c r="AO49" s="52">
        <v>12</v>
      </c>
    </row>
    <row r="50" spans="1:41" x14ac:dyDescent="0.25">
      <c r="A50" s="53">
        <v>158655</v>
      </c>
      <c r="B50" s="52">
        <v>0</v>
      </c>
      <c r="C50" s="52">
        <v>5</v>
      </c>
      <c r="D50" s="52">
        <v>11</v>
      </c>
      <c r="N50" s="53" t="s">
        <v>273</v>
      </c>
      <c r="O50" s="52">
        <v>0</v>
      </c>
      <c r="P50" s="52">
        <v>5</v>
      </c>
      <c r="Q50" s="52">
        <v>13</v>
      </c>
      <c r="Z50" s="53">
        <v>134903</v>
      </c>
      <c r="AA50" s="52">
        <v>0</v>
      </c>
      <c r="AB50" s="52">
        <v>6</v>
      </c>
      <c r="AC50" s="52">
        <v>12</v>
      </c>
      <c r="AL50" s="53">
        <v>294795</v>
      </c>
      <c r="AM50" s="52">
        <v>0</v>
      </c>
      <c r="AN50" s="52">
        <v>6</v>
      </c>
      <c r="AO50" s="52">
        <v>12</v>
      </c>
    </row>
    <row r="51" spans="1:41" x14ac:dyDescent="0.25">
      <c r="A51" s="53">
        <v>197543</v>
      </c>
      <c r="B51" s="52">
        <v>0</v>
      </c>
      <c r="C51" s="52">
        <v>5</v>
      </c>
      <c r="D51" s="52">
        <v>11</v>
      </c>
      <c r="N51" s="53">
        <v>93744</v>
      </c>
      <c r="O51" s="52">
        <v>0</v>
      </c>
      <c r="P51" s="52">
        <v>5</v>
      </c>
      <c r="Q51" s="52">
        <v>13</v>
      </c>
      <c r="Z51" s="53">
        <v>294795</v>
      </c>
      <c r="AA51" s="52">
        <v>0</v>
      </c>
      <c r="AB51" s="52">
        <v>6</v>
      </c>
      <c r="AC51" s="52">
        <v>12</v>
      </c>
      <c r="AL51" s="53" t="s">
        <v>272</v>
      </c>
      <c r="AM51" s="52">
        <v>0</v>
      </c>
      <c r="AN51" s="52">
        <v>6</v>
      </c>
      <c r="AO51" s="52">
        <v>12</v>
      </c>
    </row>
    <row r="52" spans="1:41" x14ac:dyDescent="0.25">
      <c r="A52" s="53">
        <v>326658</v>
      </c>
      <c r="B52" s="52">
        <v>0</v>
      </c>
      <c r="C52" s="52">
        <v>5</v>
      </c>
      <c r="D52" s="52">
        <v>11</v>
      </c>
      <c r="N52" s="53" t="s">
        <v>283</v>
      </c>
      <c r="O52" s="52">
        <v>0</v>
      </c>
      <c r="P52" s="52">
        <v>5</v>
      </c>
      <c r="Q52" s="52">
        <v>14</v>
      </c>
      <c r="Z52" s="53" t="s">
        <v>272</v>
      </c>
      <c r="AA52" s="52">
        <v>0</v>
      </c>
      <c r="AB52" s="52">
        <v>6</v>
      </c>
      <c r="AC52" s="52">
        <v>12</v>
      </c>
      <c r="AL52" s="53">
        <v>93744</v>
      </c>
      <c r="AM52" s="52">
        <v>0</v>
      </c>
      <c r="AN52" s="52">
        <v>6</v>
      </c>
      <c r="AO52" s="52">
        <v>13</v>
      </c>
    </row>
    <row r="53" spans="1:41" x14ac:dyDescent="0.25">
      <c r="A53" s="53">
        <v>387874</v>
      </c>
      <c r="B53" s="52">
        <v>0</v>
      </c>
      <c r="C53" s="52">
        <v>5</v>
      </c>
      <c r="D53" s="52">
        <v>11</v>
      </c>
      <c r="N53" s="53">
        <v>45865</v>
      </c>
      <c r="O53" s="52">
        <v>0</v>
      </c>
      <c r="P53" s="52">
        <v>5</v>
      </c>
      <c r="Q53" s="52">
        <v>14</v>
      </c>
      <c r="Z53" s="53">
        <v>93744</v>
      </c>
      <c r="AA53" s="52">
        <v>0</v>
      </c>
      <c r="AB53" s="52">
        <v>6</v>
      </c>
      <c r="AC53" s="52">
        <v>13</v>
      </c>
      <c r="AL53" s="53" t="s">
        <v>283</v>
      </c>
      <c r="AM53" s="52">
        <v>0</v>
      </c>
      <c r="AN53" s="52">
        <v>6</v>
      </c>
      <c r="AO53" s="52">
        <v>13</v>
      </c>
    </row>
    <row r="54" spans="1:41" x14ac:dyDescent="0.25">
      <c r="A54" s="53">
        <v>500849</v>
      </c>
      <c r="B54" s="52">
        <v>0</v>
      </c>
      <c r="C54" s="52">
        <v>5</v>
      </c>
      <c r="D54" s="52">
        <v>11</v>
      </c>
      <c r="N54" s="53">
        <v>299992</v>
      </c>
      <c r="O54" s="52">
        <v>0</v>
      </c>
      <c r="P54" s="52">
        <v>5</v>
      </c>
      <c r="Q54" s="52">
        <v>14</v>
      </c>
      <c r="Z54" s="53" t="s">
        <v>283</v>
      </c>
      <c r="AA54" s="52">
        <v>0</v>
      </c>
      <c r="AB54" s="52">
        <v>6</v>
      </c>
      <c r="AC54" s="52">
        <v>13</v>
      </c>
      <c r="AL54" s="53">
        <v>45865</v>
      </c>
      <c r="AM54" s="52">
        <v>0</v>
      </c>
      <c r="AN54" s="52">
        <v>6</v>
      </c>
      <c r="AO54" s="52">
        <v>13</v>
      </c>
    </row>
    <row r="55" spans="1:41" x14ac:dyDescent="0.25">
      <c r="A55" s="53">
        <v>803585</v>
      </c>
      <c r="B55" s="52">
        <v>0</v>
      </c>
      <c r="C55" s="52">
        <v>5</v>
      </c>
      <c r="D55" s="52">
        <v>11</v>
      </c>
      <c r="N55" s="53">
        <v>396187</v>
      </c>
      <c r="O55" s="52">
        <v>0</v>
      </c>
      <c r="P55" s="52">
        <v>5</v>
      </c>
      <c r="Q55" s="52">
        <v>14</v>
      </c>
      <c r="Z55" s="53">
        <v>45865</v>
      </c>
      <c r="AA55" s="52">
        <v>0</v>
      </c>
      <c r="AB55" s="52">
        <v>6</v>
      </c>
      <c r="AC55" s="52">
        <v>13</v>
      </c>
      <c r="AL55" s="53">
        <v>299992</v>
      </c>
      <c r="AM55" s="52">
        <v>0</v>
      </c>
      <c r="AN55" s="52">
        <v>6</v>
      </c>
      <c r="AO55" s="52">
        <v>13</v>
      </c>
    </row>
    <row r="56" spans="1:41" x14ac:dyDescent="0.25">
      <c r="A56" s="53" t="s">
        <v>268</v>
      </c>
      <c r="B56" s="52">
        <v>0</v>
      </c>
      <c r="C56" s="52">
        <v>5</v>
      </c>
      <c r="D56" s="52">
        <v>11</v>
      </c>
      <c r="N56" s="53" t="s">
        <v>645</v>
      </c>
      <c r="O56" s="52">
        <v>0</v>
      </c>
      <c r="P56" s="52">
        <v>5</v>
      </c>
      <c r="Q56" s="52">
        <v>14</v>
      </c>
      <c r="Z56" s="53">
        <v>299992</v>
      </c>
      <c r="AA56" s="52">
        <v>0</v>
      </c>
      <c r="AB56" s="52">
        <v>6</v>
      </c>
      <c r="AC56" s="52">
        <v>13</v>
      </c>
      <c r="AL56" s="53">
        <v>396187</v>
      </c>
      <c r="AM56" s="52">
        <v>0</v>
      </c>
      <c r="AN56" s="52">
        <v>6</v>
      </c>
      <c r="AO56" s="52">
        <v>13</v>
      </c>
    </row>
    <row r="57" spans="1:41" x14ac:dyDescent="0.25">
      <c r="A57" s="53" t="s">
        <v>270</v>
      </c>
      <c r="B57" s="52">
        <v>0</v>
      </c>
      <c r="C57" s="52">
        <v>5</v>
      </c>
      <c r="D57" s="52">
        <v>11</v>
      </c>
      <c r="N57" s="53">
        <v>32456</v>
      </c>
      <c r="O57" s="52">
        <v>0</v>
      </c>
      <c r="P57" s="52">
        <v>5</v>
      </c>
      <c r="Q57" s="52">
        <v>15</v>
      </c>
      <c r="Z57" s="53">
        <v>396187</v>
      </c>
      <c r="AA57" s="52">
        <v>0</v>
      </c>
      <c r="AB57" s="52">
        <v>6</v>
      </c>
      <c r="AC57" s="52">
        <v>13</v>
      </c>
      <c r="AL57" s="53">
        <v>32456</v>
      </c>
      <c r="AM57" s="52">
        <v>0</v>
      </c>
      <c r="AN57" s="52">
        <v>6</v>
      </c>
      <c r="AO57" s="52">
        <v>14</v>
      </c>
    </row>
    <row r="58" spans="1:41" x14ac:dyDescent="0.25">
      <c r="A58" s="53">
        <v>50466</v>
      </c>
      <c r="B58" s="52">
        <v>0</v>
      </c>
      <c r="C58" s="52">
        <v>5</v>
      </c>
      <c r="D58" s="52">
        <v>12</v>
      </c>
      <c r="N58" s="53">
        <v>192290</v>
      </c>
      <c r="O58" s="52">
        <v>0</v>
      </c>
      <c r="P58" s="52">
        <v>5</v>
      </c>
      <c r="Q58" s="52">
        <v>15</v>
      </c>
      <c r="Z58" s="53">
        <v>32456</v>
      </c>
      <c r="AA58" s="52">
        <v>0</v>
      </c>
      <c r="AB58" s="52">
        <v>6</v>
      </c>
      <c r="AC58" s="52">
        <v>14</v>
      </c>
      <c r="AL58" s="53">
        <v>192290</v>
      </c>
      <c r="AM58" s="52">
        <v>0</v>
      </c>
      <c r="AN58" s="52">
        <v>6</v>
      </c>
      <c r="AO58" s="52">
        <v>14</v>
      </c>
    </row>
    <row r="59" spans="1:41" x14ac:dyDescent="0.25">
      <c r="A59" s="53">
        <v>61073</v>
      </c>
      <c r="B59" s="52">
        <v>0</v>
      </c>
      <c r="C59" s="52">
        <v>5</v>
      </c>
      <c r="D59" s="52">
        <v>12</v>
      </c>
      <c r="N59" s="53">
        <v>248822</v>
      </c>
      <c r="O59" s="52">
        <v>0</v>
      </c>
      <c r="P59" s="52">
        <v>5</v>
      </c>
      <c r="Q59" s="52">
        <v>15</v>
      </c>
      <c r="Z59" s="53">
        <v>192290</v>
      </c>
      <c r="AA59" s="52">
        <v>0</v>
      </c>
      <c r="AB59" s="52">
        <v>6</v>
      </c>
      <c r="AC59" s="52">
        <v>14</v>
      </c>
      <c r="AL59" s="53">
        <v>248822</v>
      </c>
      <c r="AM59" s="52">
        <v>0</v>
      </c>
      <c r="AN59" s="52">
        <v>6</v>
      </c>
      <c r="AO59" s="52">
        <v>14</v>
      </c>
    </row>
    <row r="60" spans="1:41" x14ac:dyDescent="0.25">
      <c r="A60" s="53">
        <v>82889</v>
      </c>
      <c r="B60" s="52">
        <v>0</v>
      </c>
      <c r="C60" s="52">
        <v>5</v>
      </c>
      <c r="D60" s="52">
        <v>12</v>
      </c>
      <c r="N60" s="53">
        <v>33310</v>
      </c>
      <c r="O60" s="52">
        <v>0</v>
      </c>
      <c r="P60" s="52">
        <v>5</v>
      </c>
      <c r="Q60" s="52">
        <v>15</v>
      </c>
      <c r="Z60" s="53">
        <v>248822</v>
      </c>
      <c r="AA60" s="52">
        <v>0</v>
      </c>
      <c r="AB60" s="52">
        <v>6</v>
      </c>
      <c r="AC60" s="52">
        <v>14</v>
      </c>
      <c r="AL60" s="53">
        <v>33310</v>
      </c>
      <c r="AM60" s="52">
        <v>0</v>
      </c>
      <c r="AN60" s="52">
        <v>6</v>
      </c>
      <c r="AO60" s="52">
        <v>14</v>
      </c>
    </row>
    <row r="61" spans="1:41" x14ac:dyDescent="0.25">
      <c r="A61" s="53">
        <v>203486</v>
      </c>
      <c r="B61" s="52">
        <v>0</v>
      </c>
      <c r="C61" s="52">
        <v>5</v>
      </c>
      <c r="D61" s="52">
        <v>12</v>
      </c>
      <c r="N61" s="53">
        <v>76588</v>
      </c>
      <c r="O61" s="52">
        <v>0</v>
      </c>
      <c r="P61" s="52">
        <v>5</v>
      </c>
      <c r="Q61" s="52">
        <v>15</v>
      </c>
      <c r="Z61" s="53">
        <v>33310</v>
      </c>
      <c r="AA61" s="52">
        <v>0</v>
      </c>
      <c r="AB61" s="52">
        <v>6</v>
      </c>
      <c r="AC61" s="52">
        <v>14</v>
      </c>
      <c r="AL61" s="53">
        <v>216600</v>
      </c>
      <c r="AM61" s="52">
        <v>0</v>
      </c>
      <c r="AN61" s="52">
        <v>6</v>
      </c>
      <c r="AO61" s="52">
        <v>14</v>
      </c>
    </row>
    <row r="62" spans="1:41" x14ac:dyDescent="0.25">
      <c r="A62" s="53">
        <v>237680</v>
      </c>
      <c r="B62" s="52">
        <v>0</v>
      </c>
      <c r="C62" s="52">
        <v>5</v>
      </c>
      <c r="D62" s="52">
        <v>12</v>
      </c>
      <c r="N62" s="53">
        <v>216600</v>
      </c>
      <c r="O62" s="52">
        <v>0</v>
      </c>
      <c r="P62" s="52">
        <v>5</v>
      </c>
      <c r="Q62" s="52">
        <v>15</v>
      </c>
      <c r="Z62" s="53">
        <v>216600</v>
      </c>
      <c r="AA62" s="52">
        <v>0</v>
      </c>
      <c r="AB62" s="52">
        <v>6</v>
      </c>
      <c r="AC62" s="52">
        <v>14</v>
      </c>
      <c r="AL62" s="53">
        <v>339787</v>
      </c>
      <c r="AM62" s="52">
        <v>0</v>
      </c>
      <c r="AN62" s="52">
        <v>6</v>
      </c>
      <c r="AO62" s="52">
        <v>14</v>
      </c>
    </row>
    <row r="63" spans="1:41" x14ac:dyDescent="0.25">
      <c r="A63" s="53">
        <v>366006</v>
      </c>
      <c r="B63" s="52">
        <v>0</v>
      </c>
      <c r="C63" s="52">
        <v>5</v>
      </c>
      <c r="D63" s="52">
        <v>12</v>
      </c>
      <c r="N63" s="53">
        <v>339787</v>
      </c>
      <c r="O63" s="52">
        <v>0</v>
      </c>
      <c r="P63" s="52">
        <v>5</v>
      </c>
      <c r="Q63" s="52">
        <v>15</v>
      </c>
      <c r="Z63" s="53">
        <v>339787</v>
      </c>
      <c r="AA63" s="52">
        <v>0</v>
      </c>
      <c r="AB63" s="52">
        <v>6</v>
      </c>
      <c r="AC63" s="52">
        <v>14</v>
      </c>
      <c r="AL63" s="53">
        <v>98213</v>
      </c>
      <c r="AM63" s="52">
        <v>0</v>
      </c>
      <c r="AN63" s="52">
        <v>6</v>
      </c>
      <c r="AO63" s="52">
        <v>15</v>
      </c>
    </row>
    <row r="64" spans="1:41" x14ac:dyDescent="0.25">
      <c r="A64" s="53" t="s">
        <v>277</v>
      </c>
      <c r="B64" s="52">
        <v>0</v>
      </c>
      <c r="C64" s="52">
        <v>5</v>
      </c>
      <c r="D64" s="52">
        <v>12</v>
      </c>
      <c r="N64" s="53">
        <v>351460</v>
      </c>
      <c r="O64" s="52">
        <v>0</v>
      </c>
      <c r="P64" s="52">
        <v>5</v>
      </c>
      <c r="Q64" s="52">
        <v>16</v>
      </c>
      <c r="Z64" s="53">
        <v>98213</v>
      </c>
      <c r="AA64" s="52">
        <v>0</v>
      </c>
      <c r="AB64" s="52">
        <v>6</v>
      </c>
      <c r="AC64" s="52">
        <v>15</v>
      </c>
      <c r="AL64" s="53">
        <v>351460</v>
      </c>
      <c r="AM64" s="52">
        <v>0</v>
      </c>
      <c r="AN64" s="52">
        <v>6</v>
      </c>
      <c r="AO64" s="52">
        <v>15</v>
      </c>
    </row>
    <row r="65" spans="1:41" x14ac:dyDescent="0.25">
      <c r="A65" s="53">
        <v>134903</v>
      </c>
      <c r="B65" s="52">
        <v>0</v>
      </c>
      <c r="C65" s="52">
        <v>5</v>
      </c>
      <c r="D65" s="52">
        <v>13</v>
      </c>
      <c r="N65" s="53">
        <v>76665</v>
      </c>
      <c r="O65" s="52">
        <v>0</v>
      </c>
      <c r="P65" s="52">
        <v>5</v>
      </c>
      <c r="Q65" s="52">
        <v>18</v>
      </c>
      <c r="Z65" s="53">
        <v>351460</v>
      </c>
      <c r="AA65" s="52">
        <v>0</v>
      </c>
      <c r="AB65" s="52">
        <v>6</v>
      </c>
      <c r="AC65" s="52">
        <v>15</v>
      </c>
      <c r="AL65" s="53">
        <v>76665</v>
      </c>
      <c r="AM65" s="52">
        <v>0</v>
      </c>
      <c r="AN65" s="52">
        <v>6</v>
      </c>
      <c r="AO65" s="52">
        <v>17</v>
      </c>
    </row>
    <row r="66" spans="1:41" x14ac:dyDescent="0.25">
      <c r="N66" s="53">
        <v>376390</v>
      </c>
      <c r="O66" s="52">
        <v>0</v>
      </c>
      <c r="P66" s="52">
        <v>4</v>
      </c>
      <c r="Q66" s="52">
        <v>12</v>
      </c>
      <c r="Z66" s="53">
        <v>76665</v>
      </c>
      <c r="AA66" s="52">
        <v>0</v>
      </c>
      <c r="AB66" s="52">
        <v>6</v>
      </c>
      <c r="AC66" s="52">
        <v>17</v>
      </c>
      <c r="AL66" s="53">
        <v>376390</v>
      </c>
      <c r="AM66" s="52">
        <v>0</v>
      </c>
      <c r="AN66" s="52">
        <v>5</v>
      </c>
      <c r="AO66" s="52">
        <v>11</v>
      </c>
    </row>
    <row r="67" spans="1:41" x14ac:dyDescent="0.25">
      <c r="N67" s="53">
        <v>451197</v>
      </c>
      <c r="O67" s="52">
        <v>0</v>
      </c>
      <c r="P67" s="52">
        <v>4</v>
      </c>
      <c r="Q67" s="52">
        <v>12</v>
      </c>
      <c r="Z67" s="53">
        <v>376390</v>
      </c>
      <c r="AA67" s="52">
        <v>0</v>
      </c>
      <c r="AB67" s="52">
        <v>5</v>
      </c>
      <c r="AC67" s="52">
        <v>11</v>
      </c>
      <c r="AL67" s="53">
        <v>451197</v>
      </c>
      <c r="AM67" s="52">
        <v>0</v>
      </c>
      <c r="AN67" s="52">
        <v>5</v>
      </c>
      <c r="AO67" s="52">
        <v>11</v>
      </c>
    </row>
    <row r="68" spans="1:41" x14ac:dyDescent="0.25">
      <c r="N68" s="53">
        <v>39736</v>
      </c>
      <c r="O68" s="52">
        <v>0</v>
      </c>
      <c r="P68" s="52">
        <v>4</v>
      </c>
      <c r="Q68" s="52">
        <v>13</v>
      </c>
      <c r="Z68" s="53">
        <v>451197</v>
      </c>
      <c r="AA68" s="52">
        <v>0</v>
      </c>
      <c r="AB68" s="52">
        <v>5</v>
      </c>
      <c r="AC68" s="52">
        <v>11</v>
      </c>
      <c r="AL68" s="53">
        <v>39736</v>
      </c>
      <c r="AM68" s="52">
        <v>0</v>
      </c>
      <c r="AN68" s="52">
        <v>5</v>
      </c>
      <c r="AO68" s="52">
        <v>12</v>
      </c>
    </row>
    <row r="69" spans="1:41" x14ac:dyDescent="0.25">
      <c r="N69" s="53">
        <v>158655</v>
      </c>
      <c r="O69" s="52">
        <v>0</v>
      </c>
      <c r="P69" s="52">
        <v>4</v>
      </c>
      <c r="Q69" s="52">
        <v>13</v>
      </c>
      <c r="Z69" s="53">
        <v>39736</v>
      </c>
      <c r="AA69" s="52">
        <v>0</v>
      </c>
      <c r="AB69" s="52">
        <v>5</v>
      </c>
      <c r="AC69" s="52">
        <v>12</v>
      </c>
      <c r="AL69" s="53">
        <v>158655</v>
      </c>
      <c r="AM69" s="52">
        <v>0</v>
      </c>
      <c r="AN69" s="52">
        <v>5</v>
      </c>
      <c r="AO69" s="52">
        <v>12</v>
      </c>
    </row>
    <row r="70" spans="1:41" x14ac:dyDescent="0.25">
      <c r="N70" s="53">
        <v>197543</v>
      </c>
      <c r="O70" s="52">
        <v>0</v>
      </c>
      <c r="P70" s="52">
        <v>4</v>
      </c>
      <c r="Q70" s="52">
        <v>13</v>
      </c>
      <c r="Z70" s="53">
        <v>158655</v>
      </c>
      <c r="AA70" s="52">
        <v>0</v>
      </c>
      <c r="AB70" s="52">
        <v>5</v>
      </c>
      <c r="AC70" s="52">
        <v>12</v>
      </c>
      <c r="AL70" s="53">
        <v>197543</v>
      </c>
      <c r="AM70" s="52">
        <v>0</v>
      </c>
      <c r="AN70" s="52">
        <v>5</v>
      </c>
      <c r="AO70" s="52">
        <v>12</v>
      </c>
    </row>
    <row r="71" spans="1:41" x14ac:dyDescent="0.25">
      <c r="N71" s="53">
        <v>382879</v>
      </c>
      <c r="O71" s="52">
        <v>0</v>
      </c>
      <c r="P71" s="52">
        <v>4</v>
      </c>
      <c r="Q71" s="52">
        <v>13</v>
      </c>
      <c r="Z71" s="53">
        <v>197543</v>
      </c>
      <c r="AA71" s="52">
        <v>0</v>
      </c>
      <c r="AB71" s="52">
        <v>5</v>
      </c>
      <c r="AC71" s="52">
        <v>12</v>
      </c>
      <c r="AL71" s="53">
        <v>382879</v>
      </c>
      <c r="AM71" s="52">
        <v>0</v>
      </c>
      <c r="AN71" s="52">
        <v>5</v>
      </c>
      <c r="AO71" s="52">
        <v>12</v>
      </c>
    </row>
    <row r="72" spans="1:41" x14ac:dyDescent="0.25">
      <c r="N72" s="53">
        <v>387874</v>
      </c>
      <c r="O72" s="52">
        <v>0</v>
      </c>
      <c r="P72" s="52">
        <v>4</v>
      </c>
      <c r="Q72" s="52">
        <v>13</v>
      </c>
      <c r="Z72" s="53">
        <v>382879</v>
      </c>
      <c r="AA72" s="52">
        <v>0</v>
      </c>
      <c r="AB72" s="52">
        <v>5</v>
      </c>
      <c r="AC72" s="52">
        <v>12</v>
      </c>
      <c r="AL72" s="53">
        <v>387874</v>
      </c>
      <c r="AM72" s="52">
        <v>0</v>
      </c>
      <c r="AN72" s="52">
        <v>5</v>
      </c>
      <c r="AO72" s="52">
        <v>12</v>
      </c>
    </row>
    <row r="73" spans="1:41" x14ac:dyDescent="0.25">
      <c r="N73" s="53">
        <v>500849</v>
      </c>
      <c r="O73" s="52">
        <v>0</v>
      </c>
      <c r="P73" s="52">
        <v>4</v>
      </c>
      <c r="Q73" s="52">
        <v>13</v>
      </c>
      <c r="Z73" s="53">
        <v>387874</v>
      </c>
      <c r="AA73" s="52">
        <v>0</v>
      </c>
      <c r="AB73" s="52">
        <v>5</v>
      </c>
      <c r="AC73" s="52">
        <v>12</v>
      </c>
      <c r="AL73" s="53">
        <v>500849</v>
      </c>
      <c r="AM73" s="52">
        <v>0</v>
      </c>
      <c r="AN73" s="52">
        <v>5</v>
      </c>
      <c r="AO73" s="52">
        <v>12</v>
      </c>
    </row>
    <row r="74" spans="1:41" x14ac:dyDescent="0.25">
      <c r="N74" s="53">
        <v>803585</v>
      </c>
      <c r="O74" s="52">
        <v>0</v>
      </c>
      <c r="P74" s="52">
        <v>4</v>
      </c>
      <c r="Q74" s="52">
        <v>13</v>
      </c>
      <c r="Z74" s="53">
        <v>500849</v>
      </c>
      <c r="AA74" s="52">
        <v>0</v>
      </c>
      <c r="AB74" s="52">
        <v>5</v>
      </c>
      <c r="AC74" s="52">
        <v>12</v>
      </c>
      <c r="AL74" s="53">
        <v>803585</v>
      </c>
      <c r="AM74" s="52">
        <v>0</v>
      </c>
      <c r="AN74" s="52">
        <v>5</v>
      </c>
      <c r="AO74" s="52">
        <v>12</v>
      </c>
    </row>
    <row r="75" spans="1:41" x14ac:dyDescent="0.25">
      <c r="N75" s="53" t="s">
        <v>268</v>
      </c>
      <c r="O75" s="52">
        <v>0</v>
      </c>
      <c r="P75" s="52">
        <v>4</v>
      </c>
      <c r="Q75" s="52">
        <v>13</v>
      </c>
      <c r="Z75" s="53">
        <v>803585</v>
      </c>
      <c r="AA75" s="52">
        <v>0</v>
      </c>
      <c r="AB75" s="52">
        <v>5</v>
      </c>
      <c r="AC75" s="52">
        <v>12</v>
      </c>
      <c r="AL75" s="53" t="s">
        <v>268</v>
      </c>
      <c r="AM75" s="52">
        <v>0</v>
      </c>
      <c r="AN75" s="52">
        <v>5</v>
      </c>
      <c r="AO75" s="52">
        <v>12</v>
      </c>
    </row>
    <row r="76" spans="1:41" x14ac:dyDescent="0.25">
      <c r="N76" s="53" t="s">
        <v>270</v>
      </c>
      <c r="O76" s="52">
        <v>0</v>
      </c>
      <c r="P76" s="52">
        <v>4</v>
      </c>
      <c r="Q76" s="52">
        <v>13</v>
      </c>
      <c r="Z76" s="53" t="s">
        <v>268</v>
      </c>
      <c r="AA76" s="52">
        <v>0</v>
      </c>
      <c r="AB76" s="52">
        <v>5</v>
      </c>
      <c r="AC76" s="52">
        <v>12</v>
      </c>
      <c r="AL76" s="53" t="s">
        <v>270</v>
      </c>
      <c r="AM76" s="52">
        <v>0</v>
      </c>
      <c r="AN76" s="52">
        <v>5</v>
      </c>
      <c r="AO76" s="52">
        <v>12</v>
      </c>
    </row>
    <row r="77" spans="1:41" x14ac:dyDescent="0.25">
      <c r="N77" s="53">
        <v>203486</v>
      </c>
      <c r="O77" s="52">
        <v>0</v>
      </c>
      <c r="P77" s="52">
        <v>4</v>
      </c>
      <c r="Q77" s="52">
        <v>13</v>
      </c>
      <c r="Z77" s="53" t="s">
        <v>270</v>
      </c>
      <c r="AA77" s="52">
        <v>0</v>
      </c>
      <c r="AB77" s="52">
        <v>5</v>
      </c>
      <c r="AC77" s="52">
        <v>12</v>
      </c>
      <c r="AL77" s="53">
        <v>570411</v>
      </c>
      <c r="AM77" s="52">
        <v>0</v>
      </c>
      <c r="AN77" s="52">
        <v>5</v>
      </c>
      <c r="AO77" s="52">
        <v>13</v>
      </c>
    </row>
    <row r="78" spans="1:41" x14ac:dyDescent="0.25">
      <c r="N78" s="53">
        <v>50466</v>
      </c>
      <c r="O78" s="52">
        <v>0</v>
      </c>
      <c r="P78" s="52">
        <v>4</v>
      </c>
      <c r="Q78" s="52">
        <v>14</v>
      </c>
      <c r="Z78" s="53">
        <v>570411</v>
      </c>
      <c r="AA78" s="52">
        <v>0</v>
      </c>
      <c r="AB78" s="52">
        <v>5</v>
      </c>
      <c r="AC78" s="52">
        <v>13</v>
      </c>
      <c r="AL78" s="53">
        <v>203486</v>
      </c>
      <c r="AM78" s="52">
        <v>0</v>
      </c>
      <c r="AN78" s="52">
        <v>5</v>
      </c>
      <c r="AO78" s="52">
        <v>13</v>
      </c>
    </row>
    <row r="79" spans="1:41" x14ac:dyDescent="0.25">
      <c r="N79" s="53">
        <v>61073</v>
      </c>
      <c r="O79" s="52">
        <v>0</v>
      </c>
      <c r="P79" s="52">
        <v>4</v>
      </c>
      <c r="Q79" s="52">
        <v>14</v>
      </c>
      <c r="Z79" s="53">
        <v>203486</v>
      </c>
      <c r="AA79" s="52">
        <v>0</v>
      </c>
      <c r="AB79" s="52">
        <v>5</v>
      </c>
      <c r="AC79" s="52">
        <v>13</v>
      </c>
      <c r="AL79" s="53">
        <v>50466</v>
      </c>
      <c r="AM79" s="52">
        <v>0</v>
      </c>
      <c r="AN79" s="52">
        <v>5</v>
      </c>
      <c r="AO79" s="52">
        <v>13</v>
      </c>
    </row>
    <row r="80" spans="1:41" x14ac:dyDescent="0.25">
      <c r="N80" s="53">
        <v>82889</v>
      </c>
      <c r="O80" s="52">
        <v>0</v>
      </c>
      <c r="P80" s="52">
        <v>4</v>
      </c>
      <c r="Q80" s="52">
        <v>14</v>
      </c>
      <c r="Z80" s="53">
        <v>50466</v>
      </c>
      <c r="AA80" s="52">
        <v>0</v>
      </c>
      <c r="AB80" s="52">
        <v>5</v>
      </c>
      <c r="AC80" s="52">
        <v>13</v>
      </c>
      <c r="AL80" s="53">
        <v>61073</v>
      </c>
      <c r="AM80" s="52">
        <v>0</v>
      </c>
      <c r="AN80" s="52">
        <v>5</v>
      </c>
      <c r="AO80" s="52">
        <v>13</v>
      </c>
    </row>
    <row r="81" spans="14:41" x14ac:dyDescent="0.25">
      <c r="N81" s="53">
        <v>116582</v>
      </c>
      <c r="O81" s="52">
        <v>0</v>
      </c>
      <c r="P81" s="52">
        <v>4</v>
      </c>
      <c r="Q81" s="52">
        <v>14</v>
      </c>
      <c r="Z81" s="53">
        <v>61073</v>
      </c>
      <c r="AA81" s="52">
        <v>0</v>
      </c>
      <c r="AB81" s="52">
        <v>5</v>
      </c>
      <c r="AC81" s="52">
        <v>13</v>
      </c>
      <c r="AL81" s="53">
        <v>82889</v>
      </c>
      <c r="AM81" s="52">
        <v>0</v>
      </c>
      <c r="AN81" s="52">
        <v>5</v>
      </c>
      <c r="AO81" s="52">
        <v>13</v>
      </c>
    </row>
    <row r="82" spans="14:41" x14ac:dyDescent="0.25">
      <c r="N82" s="53">
        <v>158415</v>
      </c>
      <c r="O82" s="52">
        <v>0</v>
      </c>
      <c r="P82" s="52">
        <v>4</v>
      </c>
      <c r="Q82" s="52">
        <v>14</v>
      </c>
      <c r="Z82" s="53">
        <v>82889</v>
      </c>
      <c r="AA82" s="52">
        <v>0</v>
      </c>
      <c r="AB82" s="52">
        <v>5</v>
      </c>
      <c r="AC82" s="52">
        <v>13</v>
      </c>
      <c r="AL82" s="53">
        <v>116582</v>
      </c>
      <c r="AM82" s="52">
        <v>0</v>
      </c>
      <c r="AN82" s="52">
        <v>5</v>
      </c>
      <c r="AO82" s="52">
        <v>13</v>
      </c>
    </row>
    <row r="83" spans="14:41" x14ac:dyDescent="0.25">
      <c r="N83" s="53">
        <v>237680</v>
      </c>
      <c r="O83" s="52">
        <v>0</v>
      </c>
      <c r="P83" s="52">
        <v>4</v>
      </c>
      <c r="Q83" s="52">
        <v>14</v>
      </c>
      <c r="Z83" s="53">
        <v>116582</v>
      </c>
      <c r="AA83" s="52">
        <v>0</v>
      </c>
      <c r="AB83" s="52">
        <v>5</v>
      </c>
      <c r="AC83" s="52">
        <v>13</v>
      </c>
      <c r="AL83" s="53">
        <v>158415</v>
      </c>
      <c r="AM83" s="52">
        <v>0</v>
      </c>
      <c r="AN83" s="52">
        <v>5</v>
      </c>
      <c r="AO83" s="52">
        <v>13</v>
      </c>
    </row>
    <row r="84" spans="14:41" x14ac:dyDescent="0.25">
      <c r="N84" s="53">
        <v>366006</v>
      </c>
      <c r="O84" s="52">
        <v>0</v>
      </c>
      <c r="P84" s="52">
        <v>4</v>
      </c>
      <c r="Q84" s="52">
        <v>14</v>
      </c>
      <c r="Z84" s="53">
        <v>158415</v>
      </c>
      <c r="AA84" s="52">
        <v>0</v>
      </c>
      <c r="AB84" s="52">
        <v>5</v>
      </c>
      <c r="AC84" s="52">
        <v>13</v>
      </c>
      <c r="AL84" s="53">
        <v>237680</v>
      </c>
      <c r="AM84" s="52">
        <v>0</v>
      </c>
      <c r="AN84" s="52">
        <v>5</v>
      </c>
      <c r="AO84" s="52">
        <v>13</v>
      </c>
    </row>
    <row r="85" spans="14:41" x14ac:dyDescent="0.25">
      <c r="N85" s="53">
        <v>534198</v>
      </c>
      <c r="O85" s="52">
        <v>0</v>
      </c>
      <c r="P85" s="52">
        <v>4</v>
      </c>
      <c r="Q85" s="52">
        <v>14</v>
      </c>
      <c r="Z85" s="53">
        <v>237680</v>
      </c>
      <c r="AA85" s="52">
        <v>0</v>
      </c>
      <c r="AB85" s="52">
        <v>5</v>
      </c>
      <c r="AC85" s="52">
        <v>13</v>
      </c>
      <c r="AL85" s="53">
        <v>366006</v>
      </c>
      <c r="AM85" s="52">
        <v>0</v>
      </c>
      <c r="AN85" s="52">
        <v>5</v>
      </c>
      <c r="AO85" s="52">
        <v>13</v>
      </c>
    </row>
    <row r="86" spans="14:41" x14ac:dyDescent="0.25">
      <c r="N86" s="53">
        <v>551689</v>
      </c>
      <c r="O86" s="52">
        <v>0</v>
      </c>
      <c r="P86" s="52">
        <v>4</v>
      </c>
      <c r="Q86" s="52">
        <v>14</v>
      </c>
      <c r="Z86" s="53">
        <v>366006</v>
      </c>
      <c r="AA86" s="52">
        <v>0</v>
      </c>
      <c r="AB86" s="52">
        <v>5</v>
      </c>
      <c r="AC86" s="52">
        <v>13</v>
      </c>
      <c r="AL86" s="53">
        <v>534198</v>
      </c>
      <c r="AM86" s="52">
        <v>0</v>
      </c>
      <c r="AN86" s="52">
        <v>5</v>
      </c>
      <c r="AO86" s="52">
        <v>13</v>
      </c>
    </row>
    <row r="87" spans="14:41" x14ac:dyDescent="0.25">
      <c r="N87" s="53">
        <v>828530</v>
      </c>
      <c r="O87" s="52">
        <v>0</v>
      </c>
      <c r="P87" s="52">
        <v>4</v>
      </c>
      <c r="Q87" s="52">
        <v>14</v>
      </c>
      <c r="Z87" s="53">
        <v>534198</v>
      </c>
      <c r="AA87" s="52">
        <v>0</v>
      </c>
      <c r="AB87" s="52">
        <v>5</v>
      </c>
      <c r="AC87" s="52">
        <v>13</v>
      </c>
      <c r="AL87" s="53">
        <v>551689</v>
      </c>
      <c r="AM87" s="52">
        <v>0</v>
      </c>
      <c r="AN87" s="52">
        <v>5</v>
      </c>
      <c r="AO87" s="52">
        <v>13</v>
      </c>
    </row>
    <row r="88" spans="14:41" x14ac:dyDescent="0.25">
      <c r="N88" s="53" t="s">
        <v>253</v>
      </c>
      <c r="O88" s="52">
        <v>0</v>
      </c>
      <c r="P88" s="52">
        <v>4</v>
      </c>
      <c r="Q88" s="52">
        <v>14</v>
      </c>
      <c r="Z88" s="53">
        <v>551689</v>
      </c>
      <c r="AA88" s="52">
        <v>0</v>
      </c>
      <c r="AB88" s="52">
        <v>5</v>
      </c>
      <c r="AC88" s="52">
        <v>13</v>
      </c>
      <c r="AL88" s="53">
        <v>828530</v>
      </c>
      <c r="AM88" s="52">
        <v>0</v>
      </c>
      <c r="AN88" s="52">
        <v>5</v>
      </c>
      <c r="AO88" s="52">
        <v>13</v>
      </c>
    </row>
    <row r="89" spans="14:41" x14ac:dyDescent="0.25">
      <c r="N89" s="53" t="s">
        <v>277</v>
      </c>
      <c r="O89" s="52">
        <v>0</v>
      </c>
      <c r="P89" s="52">
        <v>4</v>
      </c>
      <c r="Q89" s="52">
        <v>14</v>
      </c>
      <c r="Z89" s="53">
        <v>828530</v>
      </c>
      <c r="AA89" s="52">
        <v>0</v>
      </c>
      <c r="AB89" s="52">
        <v>5</v>
      </c>
      <c r="AC89" s="52">
        <v>13</v>
      </c>
      <c r="AL89" s="53" t="s">
        <v>253</v>
      </c>
      <c r="AM89" s="52">
        <v>0</v>
      </c>
      <c r="AN89" s="52">
        <v>5</v>
      </c>
      <c r="AO89" s="52">
        <v>13</v>
      </c>
    </row>
    <row r="90" spans="14:41" x14ac:dyDescent="0.25">
      <c r="N90" s="53" t="s">
        <v>264</v>
      </c>
      <c r="O90" s="52">
        <v>0</v>
      </c>
      <c r="P90" s="52">
        <v>4</v>
      </c>
      <c r="Q90" s="52">
        <v>14</v>
      </c>
      <c r="Z90" s="53" t="s">
        <v>253</v>
      </c>
      <c r="AA90" s="52">
        <v>0</v>
      </c>
      <c r="AB90" s="52">
        <v>5</v>
      </c>
      <c r="AC90" s="52">
        <v>13</v>
      </c>
      <c r="AL90" s="53" t="s">
        <v>277</v>
      </c>
      <c r="AM90" s="52">
        <v>0</v>
      </c>
      <c r="AN90" s="52">
        <v>5</v>
      </c>
      <c r="AO90" s="52">
        <v>13</v>
      </c>
    </row>
    <row r="91" spans="14:41" x14ac:dyDescent="0.25">
      <c r="N91" s="53" t="s">
        <v>271</v>
      </c>
      <c r="O91" s="52">
        <v>0</v>
      </c>
      <c r="P91" s="52">
        <v>4</v>
      </c>
      <c r="Q91" s="52">
        <v>14</v>
      </c>
      <c r="Z91" s="53" t="s">
        <v>277</v>
      </c>
      <c r="AA91" s="52">
        <v>0</v>
      </c>
      <c r="AB91" s="52">
        <v>5</v>
      </c>
      <c r="AC91" s="52">
        <v>13</v>
      </c>
      <c r="AL91" s="53" t="s">
        <v>264</v>
      </c>
      <c r="AM91" s="52">
        <v>0</v>
      </c>
      <c r="AN91" s="52">
        <v>5</v>
      </c>
      <c r="AO91" s="52">
        <v>13</v>
      </c>
    </row>
    <row r="92" spans="14:41" x14ac:dyDescent="0.25">
      <c r="N92" s="53">
        <v>142664</v>
      </c>
      <c r="O92" s="52">
        <v>0</v>
      </c>
      <c r="P92" s="52">
        <v>4</v>
      </c>
      <c r="Q92" s="52">
        <v>15</v>
      </c>
      <c r="Z92" s="53" t="s">
        <v>264</v>
      </c>
      <c r="AA92" s="52">
        <v>0</v>
      </c>
      <c r="AB92" s="52">
        <v>5</v>
      </c>
      <c r="AC92" s="52">
        <v>13</v>
      </c>
      <c r="AL92" s="53" t="s">
        <v>273</v>
      </c>
      <c r="AM92" s="52">
        <v>0</v>
      </c>
      <c r="AN92" s="52">
        <v>5</v>
      </c>
      <c r="AO92" s="52">
        <v>14</v>
      </c>
    </row>
    <row r="93" spans="14:41" x14ac:dyDescent="0.25">
      <c r="N93" s="53">
        <v>222679</v>
      </c>
      <c r="O93" s="52">
        <v>0</v>
      </c>
      <c r="P93" s="52">
        <v>4</v>
      </c>
      <c r="Q93" s="52">
        <v>15</v>
      </c>
      <c r="Z93" s="53" t="s">
        <v>273</v>
      </c>
      <c r="AA93" s="52">
        <v>0</v>
      </c>
      <c r="AB93" s="52">
        <v>5</v>
      </c>
      <c r="AC93" s="52">
        <v>14</v>
      </c>
      <c r="AL93" s="53" t="s">
        <v>271</v>
      </c>
      <c r="AM93" s="52">
        <v>0</v>
      </c>
      <c r="AN93" s="52">
        <v>5</v>
      </c>
      <c r="AO93" s="52">
        <v>14</v>
      </c>
    </row>
    <row r="94" spans="14:41" x14ac:dyDescent="0.25">
      <c r="N94" s="53">
        <v>228786</v>
      </c>
      <c r="O94" s="52">
        <v>0</v>
      </c>
      <c r="P94" s="52">
        <v>4</v>
      </c>
      <c r="Q94" s="52">
        <v>15</v>
      </c>
      <c r="Z94" s="53" t="s">
        <v>271</v>
      </c>
      <c r="AA94" s="52">
        <v>0</v>
      </c>
      <c r="AB94" s="52">
        <v>5</v>
      </c>
      <c r="AC94" s="52">
        <v>14</v>
      </c>
      <c r="AL94" s="53">
        <v>142664</v>
      </c>
      <c r="AM94" s="52">
        <v>0</v>
      </c>
      <c r="AN94" s="52">
        <v>5</v>
      </c>
      <c r="AO94" s="52">
        <v>14</v>
      </c>
    </row>
    <row r="95" spans="14:41" x14ac:dyDescent="0.25">
      <c r="N95" s="53">
        <v>348871</v>
      </c>
      <c r="O95" s="52">
        <v>0</v>
      </c>
      <c r="P95" s="52">
        <v>4</v>
      </c>
      <c r="Q95" s="52">
        <v>15</v>
      </c>
      <c r="Z95" s="53">
        <v>142664</v>
      </c>
      <c r="AA95" s="52">
        <v>0</v>
      </c>
      <c r="AB95" s="52">
        <v>5</v>
      </c>
      <c r="AC95" s="52">
        <v>14</v>
      </c>
      <c r="AL95" s="53">
        <v>222679</v>
      </c>
      <c r="AM95" s="52">
        <v>0</v>
      </c>
      <c r="AN95" s="52">
        <v>5</v>
      </c>
      <c r="AO95" s="52">
        <v>14</v>
      </c>
    </row>
    <row r="96" spans="14:41" x14ac:dyDescent="0.25">
      <c r="N96" s="53">
        <v>367027</v>
      </c>
      <c r="O96" s="52">
        <v>0</v>
      </c>
      <c r="P96" s="52">
        <v>4</v>
      </c>
      <c r="Q96" s="52">
        <v>15</v>
      </c>
      <c r="Z96" s="53">
        <v>222679</v>
      </c>
      <c r="AA96" s="52">
        <v>0</v>
      </c>
      <c r="AB96" s="52">
        <v>5</v>
      </c>
      <c r="AC96" s="52">
        <v>14</v>
      </c>
      <c r="AL96" s="53">
        <v>228786</v>
      </c>
      <c r="AM96" s="52">
        <v>0</v>
      </c>
      <c r="AN96" s="52">
        <v>5</v>
      </c>
      <c r="AO96" s="52">
        <v>14</v>
      </c>
    </row>
    <row r="97" spans="14:41" x14ac:dyDescent="0.25">
      <c r="N97" s="53" t="s">
        <v>589</v>
      </c>
      <c r="O97" s="52">
        <v>0</v>
      </c>
      <c r="P97" s="52">
        <v>4</v>
      </c>
      <c r="Q97" s="52">
        <v>15</v>
      </c>
      <c r="Z97" s="53">
        <v>228786</v>
      </c>
      <c r="AA97" s="52">
        <v>0</v>
      </c>
      <c r="AB97" s="52">
        <v>5</v>
      </c>
      <c r="AC97" s="52">
        <v>14</v>
      </c>
      <c r="AL97" s="53">
        <v>348871</v>
      </c>
      <c r="AM97" s="52">
        <v>0</v>
      </c>
      <c r="AN97" s="52">
        <v>5</v>
      </c>
      <c r="AO97" s="52">
        <v>14</v>
      </c>
    </row>
    <row r="98" spans="14:41" x14ac:dyDescent="0.25">
      <c r="N98" s="53">
        <v>170815</v>
      </c>
      <c r="O98" s="52">
        <v>0</v>
      </c>
      <c r="P98" s="52">
        <v>4</v>
      </c>
      <c r="Q98" s="52">
        <v>15</v>
      </c>
      <c r="Z98" s="53">
        <v>348871</v>
      </c>
      <c r="AA98" s="52">
        <v>0</v>
      </c>
      <c r="AB98" s="52">
        <v>5</v>
      </c>
      <c r="AC98" s="52">
        <v>14</v>
      </c>
      <c r="AL98" s="53">
        <v>367027</v>
      </c>
      <c r="AM98" s="52">
        <v>0</v>
      </c>
      <c r="AN98" s="52">
        <v>5</v>
      </c>
      <c r="AO98" s="52">
        <v>14</v>
      </c>
    </row>
    <row r="99" spans="14:41" x14ac:dyDescent="0.25">
      <c r="N99" s="53">
        <v>636002</v>
      </c>
      <c r="O99" s="52">
        <v>0</v>
      </c>
      <c r="P99" s="52">
        <v>4</v>
      </c>
      <c r="Q99" s="52">
        <v>15</v>
      </c>
      <c r="Z99" s="53">
        <v>367027</v>
      </c>
      <c r="AA99" s="52">
        <v>0</v>
      </c>
      <c r="AB99" s="52">
        <v>5</v>
      </c>
      <c r="AC99" s="52">
        <v>14</v>
      </c>
      <c r="AL99" s="53" t="s">
        <v>589</v>
      </c>
      <c r="AM99" s="52">
        <v>0</v>
      </c>
      <c r="AN99" s="52">
        <v>5</v>
      </c>
      <c r="AO99" s="52">
        <v>14</v>
      </c>
    </row>
    <row r="100" spans="14:41" x14ac:dyDescent="0.25">
      <c r="N100" s="53" t="s">
        <v>265</v>
      </c>
      <c r="O100" s="52">
        <v>0</v>
      </c>
      <c r="P100" s="52">
        <v>4</v>
      </c>
      <c r="Q100" s="52">
        <v>15</v>
      </c>
      <c r="Z100" s="53" t="s">
        <v>589</v>
      </c>
      <c r="AA100" s="52">
        <v>0</v>
      </c>
      <c r="AB100" s="52">
        <v>5</v>
      </c>
      <c r="AC100" s="52">
        <v>14</v>
      </c>
      <c r="AL100" s="53">
        <v>170815</v>
      </c>
      <c r="AM100" s="52">
        <v>0</v>
      </c>
      <c r="AN100" s="52">
        <v>5</v>
      </c>
      <c r="AO100" s="52">
        <v>14</v>
      </c>
    </row>
    <row r="101" spans="14:41" x14ac:dyDescent="0.25">
      <c r="N101" s="53" t="s">
        <v>659</v>
      </c>
      <c r="O101" s="52">
        <v>0</v>
      </c>
      <c r="P101" s="52">
        <v>4</v>
      </c>
      <c r="Q101" s="52">
        <v>15</v>
      </c>
      <c r="Z101" s="53">
        <v>170815</v>
      </c>
      <c r="AA101" s="52">
        <v>0</v>
      </c>
      <c r="AB101" s="52">
        <v>5</v>
      </c>
      <c r="AC101" s="52">
        <v>14</v>
      </c>
      <c r="AL101" s="53" t="s">
        <v>265</v>
      </c>
      <c r="AM101" s="52">
        <v>0</v>
      </c>
      <c r="AN101" s="52">
        <v>5</v>
      </c>
      <c r="AO101" s="52">
        <v>14</v>
      </c>
    </row>
    <row r="102" spans="14:41" x14ac:dyDescent="0.25">
      <c r="N102" s="53">
        <v>111941</v>
      </c>
      <c r="O102" s="52">
        <v>0</v>
      </c>
      <c r="P102" s="52">
        <v>4</v>
      </c>
      <c r="Q102" s="52">
        <v>16</v>
      </c>
      <c r="Z102" s="53" t="s">
        <v>265</v>
      </c>
      <c r="AA102" s="52">
        <v>0</v>
      </c>
      <c r="AB102" s="52">
        <v>5</v>
      </c>
      <c r="AC102" s="52">
        <v>14</v>
      </c>
      <c r="AL102" s="53" t="s">
        <v>645</v>
      </c>
      <c r="AM102" s="52">
        <v>0</v>
      </c>
      <c r="AN102" s="52">
        <v>5</v>
      </c>
      <c r="AO102" s="52">
        <v>15</v>
      </c>
    </row>
    <row r="103" spans="14:41" x14ac:dyDescent="0.25">
      <c r="N103" s="53">
        <v>580306</v>
      </c>
      <c r="O103" s="52">
        <v>0</v>
      </c>
      <c r="P103" s="52">
        <v>4</v>
      </c>
      <c r="Q103" s="52">
        <v>16</v>
      </c>
      <c r="Z103" s="53" t="s">
        <v>645</v>
      </c>
      <c r="AA103" s="52">
        <v>0</v>
      </c>
      <c r="AB103" s="52">
        <v>5</v>
      </c>
      <c r="AC103" s="52">
        <v>15</v>
      </c>
      <c r="AL103" s="53">
        <v>636002</v>
      </c>
      <c r="AM103" s="52">
        <v>0</v>
      </c>
      <c r="AN103" s="52">
        <v>5</v>
      </c>
      <c r="AO103" s="52">
        <v>15</v>
      </c>
    </row>
    <row r="104" spans="14:41" x14ac:dyDescent="0.25">
      <c r="N104" s="53">
        <v>864199</v>
      </c>
      <c r="O104" s="52">
        <v>0</v>
      </c>
      <c r="P104" s="52">
        <v>4</v>
      </c>
      <c r="Q104" s="52">
        <v>16</v>
      </c>
      <c r="Z104" s="53">
        <v>636002</v>
      </c>
      <c r="AA104" s="52">
        <v>0</v>
      </c>
      <c r="AB104" s="52">
        <v>5</v>
      </c>
      <c r="AC104" s="52">
        <v>15</v>
      </c>
      <c r="AL104" s="53" t="s">
        <v>659</v>
      </c>
      <c r="AM104" s="52">
        <v>0</v>
      </c>
      <c r="AN104" s="52">
        <v>5</v>
      </c>
      <c r="AO104" s="52">
        <v>15</v>
      </c>
    </row>
    <row r="105" spans="14:41" x14ac:dyDescent="0.25">
      <c r="N105" s="53" t="s">
        <v>260</v>
      </c>
      <c r="O105" s="52">
        <v>0</v>
      </c>
      <c r="P105" s="52">
        <v>4</v>
      </c>
      <c r="Q105" s="52">
        <v>16</v>
      </c>
      <c r="Z105" s="53" t="s">
        <v>659</v>
      </c>
      <c r="AA105" s="52">
        <v>0</v>
      </c>
      <c r="AB105" s="52">
        <v>5</v>
      </c>
      <c r="AC105" s="52">
        <v>15</v>
      </c>
      <c r="AL105" s="53">
        <v>111941</v>
      </c>
      <c r="AM105" s="52">
        <v>0</v>
      </c>
      <c r="AN105" s="52">
        <v>5</v>
      </c>
      <c r="AO105" s="52">
        <v>15</v>
      </c>
    </row>
    <row r="106" spans="14:41" x14ac:dyDescent="0.25">
      <c r="N106" s="53" t="s">
        <v>654</v>
      </c>
      <c r="O106" s="52">
        <v>0</v>
      </c>
      <c r="P106" s="52">
        <v>4</v>
      </c>
      <c r="Q106" s="52">
        <v>16</v>
      </c>
      <c r="Z106" s="53">
        <v>111941</v>
      </c>
      <c r="AA106" s="52">
        <v>0</v>
      </c>
      <c r="AB106" s="52">
        <v>5</v>
      </c>
      <c r="AC106" s="52">
        <v>15</v>
      </c>
      <c r="AL106" s="53">
        <v>580306</v>
      </c>
      <c r="AM106" s="52">
        <v>0</v>
      </c>
      <c r="AN106" s="52">
        <v>5</v>
      </c>
      <c r="AO106" s="52">
        <v>15</v>
      </c>
    </row>
    <row r="107" spans="14:41" x14ac:dyDescent="0.25">
      <c r="N107" s="53">
        <v>212159</v>
      </c>
      <c r="O107" s="52">
        <v>0</v>
      </c>
      <c r="P107" s="52">
        <v>4</v>
      </c>
      <c r="Q107" s="52">
        <v>16</v>
      </c>
      <c r="Z107" s="53">
        <v>580306</v>
      </c>
      <c r="AA107" s="52">
        <v>0</v>
      </c>
      <c r="AB107" s="52">
        <v>5</v>
      </c>
      <c r="AC107" s="52">
        <v>15</v>
      </c>
      <c r="AL107" s="53">
        <v>864199</v>
      </c>
      <c r="AM107" s="52">
        <v>0</v>
      </c>
      <c r="AN107" s="52">
        <v>5</v>
      </c>
      <c r="AO107" s="52">
        <v>15</v>
      </c>
    </row>
    <row r="108" spans="14:41" x14ac:dyDescent="0.25">
      <c r="N108" s="53">
        <v>20744</v>
      </c>
      <c r="O108" s="52">
        <v>0</v>
      </c>
      <c r="P108" s="52">
        <v>4</v>
      </c>
      <c r="Q108" s="52">
        <v>17</v>
      </c>
      <c r="Z108" s="53">
        <v>864199</v>
      </c>
      <c r="AA108" s="52">
        <v>0</v>
      </c>
      <c r="AB108" s="52">
        <v>5</v>
      </c>
      <c r="AC108" s="52">
        <v>15</v>
      </c>
      <c r="AL108" s="53" t="s">
        <v>260</v>
      </c>
      <c r="AM108" s="52">
        <v>0</v>
      </c>
      <c r="AN108" s="52">
        <v>5</v>
      </c>
      <c r="AO108" s="52">
        <v>15</v>
      </c>
    </row>
    <row r="109" spans="14:41" x14ac:dyDescent="0.25">
      <c r="N109" s="53">
        <v>38423</v>
      </c>
      <c r="O109" s="52">
        <v>0</v>
      </c>
      <c r="P109" s="52">
        <v>4</v>
      </c>
      <c r="Q109" s="52">
        <v>17</v>
      </c>
      <c r="Z109" s="53" t="s">
        <v>260</v>
      </c>
      <c r="AA109" s="52">
        <v>0</v>
      </c>
      <c r="AB109" s="52">
        <v>5</v>
      </c>
      <c r="AC109" s="52">
        <v>15</v>
      </c>
      <c r="AL109" s="53" t="s">
        <v>654</v>
      </c>
      <c r="AM109" s="52">
        <v>0</v>
      </c>
      <c r="AN109" s="52">
        <v>5</v>
      </c>
      <c r="AO109" s="52">
        <v>15</v>
      </c>
    </row>
    <row r="110" spans="14:41" x14ac:dyDescent="0.25">
      <c r="N110" s="53">
        <v>242539</v>
      </c>
      <c r="O110" s="52">
        <v>0</v>
      </c>
      <c r="P110" s="52">
        <v>4</v>
      </c>
      <c r="Q110" s="52">
        <v>17</v>
      </c>
      <c r="Z110" s="53" t="s">
        <v>654</v>
      </c>
      <c r="AA110" s="52">
        <v>0</v>
      </c>
      <c r="AB110" s="52">
        <v>5</v>
      </c>
      <c r="AC110" s="52">
        <v>15</v>
      </c>
      <c r="AL110" s="53">
        <v>212159</v>
      </c>
      <c r="AM110" s="52">
        <v>0</v>
      </c>
      <c r="AN110" s="52">
        <v>5</v>
      </c>
      <c r="AO110" s="52">
        <v>15</v>
      </c>
    </row>
    <row r="111" spans="14:41" x14ac:dyDescent="0.25">
      <c r="N111" s="53">
        <v>299781</v>
      </c>
      <c r="O111" s="52">
        <v>0</v>
      </c>
      <c r="P111" s="52">
        <v>4</v>
      </c>
      <c r="Q111" s="52">
        <v>17</v>
      </c>
      <c r="Z111" s="53">
        <v>212159</v>
      </c>
      <c r="AA111" s="52">
        <v>0</v>
      </c>
      <c r="AB111" s="52">
        <v>5</v>
      </c>
      <c r="AC111" s="52">
        <v>15</v>
      </c>
      <c r="AL111" s="53">
        <v>76588</v>
      </c>
      <c r="AM111" s="52">
        <v>0</v>
      </c>
      <c r="AN111" s="52">
        <v>5</v>
      </c>
      <c r="AO111" s="52">
        <v>16</v>
      </c>
    </row>
    <row r="112" spans="14:41" x14ac:dyDescent="0.25">
      <c r="N112" s="53">
        <v>323421</v>
      </c>
      <c r="O112" s="52">
        <v>0</v>
      </c>
      <c r="P112" s="52">
        <v>4</v>
      </c>
      <c r="Q112" s="52">
        <v>17</v>
      </c>
      <c r="Z112" s="53">
        <v>76588</v>
      </c>
      <c r="AA112" s="52">
        <v>0</v>
      </c>
      <c r="AB112" s="52">
        <v>5</v>
      </c>
      <c r="AC112" s="52">
        <v>16</v>
      </c>
      <c r="AL112" s="53">
        <v>20744</v>
      </c>
      <c r="AM112" s="52">
        <v>0</v>
      </c>
      <c r="AN112" s="52">
        <v>5</v>
      </c>
      <c r="AO112" s="52">
        <v>16</v>
      </c>
    </row>
    <row r="113" spans="14:41" x14ac:dyDescent="0.25">
      <c r="N113" s="53">
        <v>377644</v>
      </c>
      <c r="O113" s="52">
        <v>0</v>
      </c>
      <c r="P113" s="52">
        <v>4</v>
      </c>
      <c r="Q113" s="52">
        <v>17</v>
      </c>
      <c r="Z113" s="53">
        <v>20744</v>
      </c>
      <c r="AA113" s="52">
        <v>0</v>
      </c>
      <c r="AB113" s="52">
        <v>5</v>
      </c>
      <c r="AC113" s="52">
        <v>16</v>
      </c>
      <c r="AL113" s="53">
        <v>38423</v>
      </c>
      <c r="AM113" s="52">
        <v>0</v>
      </c>
      <c r="AN113" s="52">
        <v>5</v>
      </c>
      <c r="AO113" s="52">
        <v>16</v>
      </c>
    </row>
    <row r="114" spans="14:41" x14ac:dyDescent="0.25">
      <c r="N114" s="53" t="s">
        <v>269</v>
      </c>
      <c r="O114" s="52">
        <v>0</v>
      </c>
      <c r="P114" s="52">
        <v>4</v>
      </c>
      <c r="Q114" s="52">
        <v>17</v>
      </c>
      <c r="Z114" s="53">
        <v>38423</v>
      </c>
      <c r="AA114" s="52">
        <v>0</v>
      </c>
      <c r="AB114" s="52">
        <v>5</v>
      </c>
      <c r="AC114" s="52">
        <v>16</v>
      </c>
      <c r="AL114" s="53">
        <v>242539</v>
      </c>
      <c r="AM114" s="52">
        <v>0</v>
      </c>
      <c r="AN114" s="52">
        <v>5</v>
      </c>
      <c r="AO114" s="52">
        <v>16</v>
      </c>
    </row>
    <row r="115" spans="14:41" x14ac:dyDescent="0.25">
      <c r="N115" s="53" t="s">
        <v>279</v>
      </c>
      <c r="O115" s="52">
        <v>0</v>
      </c>
      <c r="P115" s="52">
        <v>4</v>
      </c>
      <c r="Q115" s="52">
        <v>17</v>
      </c>
      <c r="Z115" s="53">
        <v>242539</v>
      </c>
      <c r="AA115" s="52">
        <v>0</v>
      </c>
      <c r="AB115" s="52">
        <v>5</v>
      </c>
      <c r="AC115" s="52">
        <v>16</v>
      </c>
      <c r="AL115" s="53">
        <v>299781</v>
      </c>
      <c r="AM115" s="52">
        <v>0</v>
      </c>
      <c r="AN115" s="52">
        <v>5</v>
      </c>
      <c r="AO115" s="52">
        <v>16</v>
      </c>
    </row>
    <row r="116" spans="14:41" x14ac:dyDescent="0.25">
      <c r="N116" s="53">
        <v>131766</v>
      </c>
      <c r="O116" s="52">
        <v>0</v>
      </c>
      <c r="P116" s="52">
        <v>4</v>
      </c>
      <c r="Q116" s="52">
        <v>17</v>
      </c>
      <c r="Z116" s="53">
        <v>299781</v>
      </c>
      <c r="AA116" s="52">
        <v>0</v>
      </c>
      <c r="AB116" s="52">
        <v>5</v>
      </c>
      <c r="AC116" s="52">
        <v>16</v>
      </c>
      <c r="AL116" s="53">
        <v>323421</v>
      </c>
      <c r="AM116" s="52">
        <v>0</v>
      </c>
      <c r="AN116" s="52">
        <v>5</v>
      </c>
      <c r="AO116" s="52">
        <v>16</v>
      </c>
    </row>
    <row r="117" spans="14:41" x14ac:dyDescent="0.25">
      <c r="Z117" s="53">
        <v>323421</v>
      </c>
      <c r="AA117" s="52">
        <v>0</v>
      </c>
      <c r="AB117" s="52">
        <v>5</v>
      </c>
      <c r="AC117" s="52">
        <v>16</v>
      </c>
      <c r="AL117" s="53">
        <v>377644</v>
      </c>
      <c r="AM117" s="52">
        <v>0</v>
      </c>
      <c r="AN117" s="52">
        <v>5</v>
      </c>
      <c r="AO117" s="52">
        <v>16</v>
      </c>
    </row>
    <row r="118" spans="14:41" x14ac:dyDescent="0.25">
      <c r="Z118" s="53">
        <v>377644</v>
      </c>
      <c r="AA118" s="52">
        <v>0</v>
      </c>
      <c r="AB118" s="52">
        <v>5</v>
      </c>
      <c r="AC118" s="52">
        <v>16</v>
      </c>
      <c r="AL118" s="53" t="s">
        <v>269</v>
      </c>
      <c r="AM118" s="52">
        <v>0</v>
      </c>
      <c r="AN118" s="52">
        <v>5</v>
      </c>
      <c r="AO118" s="52">
        <v>16</v>
      </c>
    </row>
    <row r="119" spans="14:41" x14ac:dyDescent="0.25">
      <c r="Z119" s="53" t="s">
        <v>269</v>
      </c>
      <c r="AA119" s="52">
        <v>0</v>
      </c>
      <c r="AB119" s="52">
        <v>5</v>
      </c>
      <c r="AC119" s="52">
        <v>16</v>
      </c>
      <c r="AL119" s="53" t="s">
        <v>279</v>
      </c>
      <c r="AM119" s="52">
        <v>0</v>
      </c>
      <c r="AN119" s="52">
        <v>5</v>
      </c>
      <c r="AO119" s="52">
        <v>16</v>
      </c>
    </row>
    <row r="120" spans="14:41" x14ac:dyDescent="0.25">
      <c r="Z120" s="53" t="s">
        <v>279</v>
      </c>
      <c r="AA120" s="52">
        <v>0</v>
      </c>
      <c r="AB120" s="52">
        <v>5</v>
      </c>
      <c r="AC120" s="52">
        <v>16</v>
      </c>
      <c r="AL120" s="53">
        <v>131766</v>
      </c>
      <c r="AM120" s="52">
        <v>0</v>
      </c>
      <c r="AN120" s="52">
        <v>5</v>
      </c>
      <c r="AO120" s="52">
        <v>16</v>
      </c>
    </row>
    <row r="121" spans="14:41" x14ac:dyDescent="0.25">
      <c r="Z121" s="53">
        <v>131766</v>
      </c>
      <c r="AA121" s="52">
        <v>0</v>
      </c>
      <c r="AB121" s="52">
        <v>5</v>
      </c>
      <c r="AC121" s="52">
        <v>16</v>
      </c>
      <c r="AL121" s="53">
        <v>459197</v>
      </c>
      <c r="AM121" s="52">
        <v>0</v>
      </c>
      <c r="AN121" s="52">
        <v>5</v>
      </c>
      <c r="AO121" s="52">
        <v>17</v>
      </c>
    </row>
    <row r="122" spans="14:41" x14ac:dyDescent="0.25">
      <c r="Z122" s="53">
        <v>459197</v>
      </c>
      <c r="AA122" s="52">
        <v>0</v>
      </c>
      <c r="AB122" s="52">
        <v>5</v>
      </c>
      <c r="AC122" s="52">
        <v>17</v>
      </c>
      <c r="AL122" s="53">
        <v>285322</v>
      </c>
      <c r="AM122" s="52">
        <v>0</v>
      </c>
      <c r="AN122" s="52">
        <v>5</v>
      </c>
      <c r="AO122" s="52">
        <v>18</v>
      </c>
    </row>
    <row r="123" spans="14:41" x14ac:dyDescent="0.25">
      <c r="Z123" s="53">
        <v>285322</v>
      </c>
      <c r="AA123" s="52">
        <v>0</v>
      </c>
      <c r="AB123" s="52">
        <v>5</v>
      </c>
      <c r="AC123" s="52">
        <v>18</v>
      </c>
      <c r="AL123" s="53" t="s">
        <v>353</v>
      </c>
      <c r="AM123" s="52">
        <v>0</v>
      </c>
      <c r="AN123" s="52">
        <v>4</v>
      </c>
      <c r="AO123" s="52">
        <v>16</v>
      </c>
    </row>
    <row r="124" spans="14:41" x14ac:dyDescent="0.25">
      <c r="Z124" s="53" t="s">
        <v>353</v>
      </c>
      <c r="AA124" s="52">
        <v>0</v>
      </c>
      <c r="AB124" s="52">
        <v>4</v>
      </c>
      <c r="AC124" s="52">
        <v>16</v>
      </c>
      <c r="AL124" s="53">
        <v>917480</v>
      </c>
      <c r="AM124" s="52">
        <v>0</v>
      </c>
      <c r="AN124" s="52">
        <v>4</v>
      </c>
      <c r="AO124" s="52">
        <v>16</v>
      </c>
    </row>
    <row r="125" spans="14:41" x14ac:dyDescent="0.25">
      <c r="Z125" s="53">
        <v>917480</v>
      </c>
      <c r="AA125" s="52">
        <v>0</v>
      </c>
      <c r="AB125" s="52">
        <v>4</v>
      </c>
      <c r="AC125" s="52">
        <v>16</v>
      </c>
      <c r="AL125" s="53">
        <v>267882</v>
      </c>
      <c r="AM125" s="52">
        <v>0</v>
      </c>
      <c r="AN125" s="52">
        <v>3</v>
      </c>
      <c r="AO125" s="52">
        <v>16</v>
      </c>
    </row>
    <row r="126" spans="14:41" x14ac:dyDescent="0.25">
      <c r="Z126" s="53">
        <v>267882</v>
      </c>
      <c r="AA126" s="52">
        <v>0</v>
      </c>
      <c r="AB126" s="52">
        <v>3</v>
      </c>
      <c r="AC126" s="52">
        <v>16</v>
      </c>
      <c r="AL126" s="53">
        <v>68079</v>
      </c>
      <c r="AM126" s="52">
        <v>0</v>
      </c>
      <c r="AN126" s="52">
        <v>3</v>
      </c>
      <c r="AO126" s="52">
        <v>18</v>
      </c>
    </row>
    <row r="127" spans="14:41" x14ac:dyDescent="0.25">
      <c r="Z127" s="53">
        <v>68079</v>
      </c>
      <c r="AA127" s="52">
        <v>0</v>
      </c>
      <c r="AB127" s="52">
        <v>3</v>
      </c>
      <c r="AC127" s="52">
        <v>18</v>
      </c>
      <c r="AL127" s="53">
        <v>475550</v>
      </c>
      <c r="AM127" s="52">
        <v>0</v>
      </c>
      <c r="AN127" s="52">
        <v>3</v>
      </c>
      <c r="AO127" s="52">
        <v>19</v>
      </c>
    </row>
    <row r="128" spans="14:41" x14ac:dyDescent="0.25">
      <c r="Z128" s="53">
        <v>475550</v>
      </c>
      <c r="AA128" s="52">
        <v>0</v>
      </c>
      <c r="AB128" s="52">
        <v>3</v>
      </c>
      <c r="AC128" s="52">
        <v>19</v>
      </c>
      <c r="AL128" s="53">
        <v>148326</v>
      </c>
      <c r="AM128" s="52">
        <v>0</v>
      </c>
      <c r="AN128" s="52">
        <v>3</v>
      </c>
      <c r="AO128" s="52">
        <v>20</v>
      </c>
    </row>
    <row r="129" spans="26:41" x14ac:dyDescent="0.25">
      <c r="Z129" s="53">
        <v>148326</v>
      </c>
      <c r="AA129" s="52">
        <v>0</v>
      </c>
      <c r="AB129" s="52">
        <v>3</v>
      </c>
      <c r="AC129" s="52">
        <v>20</v>
      </c>
      <c r="AL129" s="53">
        <v>345257</v>
      </c>
      <c r="AM129" s="52">
        <v>0</v>
      </c>
      <c r="AN129" s="52">
        <v>2</v>
      </c>
      <c r="AO129" s="52">
        <v>13</v>
      </c>
    </row>
    <row r="130" spans="26:41" x14ac:dyDescent="0.25">
      <c r="Z130" s="53">
        <v>345257</v>
      </c>
      <c r="AA130" s="52">
        <v>0</v>
      </c>
      <c r="AB130" s="52">
        <v>2</v>
      </c>
      <c r="AC130" s="52">
        <v>13</v>
      </c>
      <c r="AL130" s="53">
        <v>584731</v>
      </c>
      <c r="AM130" s="52">
        <v>0</v>
      </c>
      <c r="AN130" s="52">
        <v>2</v>
      </c>
      <c r="AO130" s="52">
        <v>15</v>
      </c>
    </row>
    <row r="131" spans="26:41" x14ac:dyDescent="0.25">
      <c r="Z131" s="53">
        <v>584731</v>
      </c>
      <c r="AA131" s="52">
        <v>0</v>
      </c>
      <c r="AB131" s="52">
        <v>2</v>
      </c>
      <c r="AC131" s="52">
        <v>15</v>
      </c>
      <c r="AL131" s="53">
        <v>198135</v>
      </c>
      <c r="AM131" s="52">
        <v>0</v>
      </c>
      <c r="AN131" s="52">
        <v>2</v>
      </c>
      <c r="AO131" s="52">
        <v>15</v>
      </c>
    </row>
    <row r="132" spans="26:41" x14ac:dyDescent="0.25">
      <c r="Z132" s="53">
        <v>198135</v>
      </c>
      <c r="AA132" s="52">
        <v>0</v>
      </c>
      <c r="AB132" s="52">
        <v>2</v>
      </c>
      <c r="AC132" s="52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2"/>
  <sheetViews>
    <sheetView topLeftCell="A250" zoomScaleNormal="100" workbookViewId="0">
      <selection activeCell="A223" sqref="A223:B262"/>
    </sheetView>
  </sheetViews>
  <sheetFormatPr defaultRowHeight="15" x14ac:dyDescent="0.25"/>
  <cols>
    <col min="1" max="1" width="12.85546875" customWidth="1"/>
    <col min="2" max="2" width="18.140625" customWidth="1"/>
    <col min="3" max="3" width="13.140625" customWidth="1"/>
  </cols>
  <sheetData>
    <row r="1" spans="1:68" x14ac:dyDescent="0.25">
      <c r="A1" t="s">
        <v>814</v>
      </c>
    </row>
    <row r="2" spans="1:68" x14ac:dyDescent="0.25">
      <c r="A2" s="145">
        <v>93853</v>
      </c>
      <c r="B2" s="113">
        <v>13</v>
      </c>
      <c r="C2" s="113">
        <v>21</v>
      </c>
      <c r="D2" s="113">
        <v>14</v>
      </c>
      <c r="E2" s="113">
        <v>11</v>
      </c>
      <c r="F2" s="114">
        <v>9</v>
      </c>
      <c r="G2" s="114">
        <v>14</v>
      </c>
      <c r="H2" s="113">
        <v>12</v>
      </c>
      <c r="I2" s="113">
        <v>12</v>
      </c>
      <c r="J2" s="113">
        <v>12</v>
      </c>
      <c r="K2" s="113">
        <v>13</v>
      </c>
      <c r="L2" s="113">
        <v>13</v>
      </c>
      <c r="M2" s="113">
        <v>16</v>
      </c>
      <c r="N2" s="113">
        <v>17</v>
      </c>
      <c r="O2" s="114">
        <v>9</v>
      </c>
      <c r="P2" s="114">
        <v>9</v>
      </c>
      <c r="Q2" s="113">
        <v>11</v>
      </c>
      <c r="R2" s="113">
        <v>11</v>
      </c>
      <c r="S2" s="113">
        <v>25</v>
      </c>
      <c r="T2" s="113">
        <v>15</v>
      </c>
      <c r="U2" s="113">
        <v>19</v>
      </c>
      <c r="V2" s="113">
        <v>30</v>
      </c>
      <c r="W2" s="114">
        <v>15</v>
      </c>
      <c r="X2" s="114">
        <v>15</v>
      </c>
      <c r="Y2" s="114">
        <v>17</v>
      </c>
      <c r="Z2" s="114">
        <v>17</v>
      </c>
      <c r="AA2" s="113">
        <v>10</v>
      </c>
      <c r="AB2" s="113">
        <v>11</v>
      </c>
      <c r="AC2" s="114">
        <v>22</v>
      </c>
      <c r="AD2" s="114">
        <v>23</v>
      </c>
      <c r="AE2" s="113">
        <v>17</v>
      </c>
      <c r="AF2" s="113">
        <v>14</v>
      </c>
      <c r="AG2" s="113">
        <v>19</v>
      </c>
      <c r="AH2" s="113">
        <v>17</v>
      </c>
      <c r="AI2" s="114">
        <v>39</v>
      </c>
      <c r="AJ2" s="114">
        <v>39</v>
      </c>
      <c r="AK2" s="113">
        <v>12</v>
      </c>
      <c r="AL2" s="113">
        <v>13</v>
      </c>
      <c r="AM2" s="113">
        <v>11</v>
      </c>
      <c r="AN2" s="113">
        <v>9</v>
      </c>
      <c r="AO2" s="114">
        <v>15</v>
      </c>
      <c r="AP2" s="114">
        <v>16</v>
      </c>
      <c r="AQ2" s="113">
        <v>8</v>
      </c>
      <c r="AR2" s="113">
        <v>10</v>
      </c>
      <c r="AS2" s="113">
        <v>10</v>
      </c>
      <c r="AT2" s="113">
        <v>8</v>
      </c>
      <c r="AU2" s="113">
        <v>10</v>
      </c>
      <c r="AV2" s="113">
        <v>10</v>
      </c>
      <c r="AW2" s="113">
        <v>12</v>
      </c>
      <c r="AX2" s="114">
        <v>23</v>
      </c>
      <c r="AY2" s="114">
        <v>23</v>
      </c>
      <c r="AZ2" s="113">
        <v>15</v>
      </c>
      <c r="BA2" s="113">
        <v>10</v>
      </c>
      <c r="BB2" s="113">
        <v>12</v>
      </c>
      <c r="BC2" s="113">
        <v>12</v>
      </c>
      <c r="BD2" s="113">
        <v>16</v>
      </c>
      <c r="BE2" s="113">
        <v>8</v>
      </c>
      <c r="BF2" s="113">
        <v>12</v>
      </c>
      <c r="BG2" s="113">
        <v>22</v>
      </c>
      <c r="BH2" s="113">
        <v>20</v>
      </c>
      <c r="BI2" s="113">
        <v>13</v>
      </c>
      <c r="BJ2" s="113">
        <v>12</v>
      </c>
      <c r="BK2" s="113">
        <v>11</v>
      </c>
      <c r="BL2" s="113">
        <v>13</v>
      </c>
      <c r="BM2" s="113">
        <v>10</v>
      </c>
      <c r="BN2" s="113">
        <v>11</v>
      </c>
      <c r="BO2" s="113">
        <v>12</v>
      </c>
      <c r="BP2" s="113">
        <v>12</v>
      </c>
    </row>
    <row r="3" spans="1:68" x14ac:dyDescent="0.25">
      <c r="A3" s="43" t="s">
        <v>274</v>
      </c>
      <c r="B3" s="129">
        <v>13</v>
      </c>
      <c r="C3" s="129">
        <v>21</v>
      </c>
      <c r="D3" s="129">
        <v>14</v>
      </c>
      <c r="E3" s="129">
        <v>11</v>
      </c>
      <c r="F3" s="121">
        <v>9</v>
      </c>
      <c r="G3" s="121">
        <v>14</v>
      </c>
      <c r="H3" s="129">
        <v>12</v>
      </c>
      <c r="I3" s="129">
        <v>12</v>
      </c>
      <c r="J3" s="129">
        <v>12</v>
      </c>
      <c r="K3" s="129">
        <v>13</v>
      </c>
      <c r="L3" s="129">
        <v>13</v>
      </c>
      <c r="M3" s="129">
        <v>16</v>
      </c>
      <c r="N3" s="129">
        <v>17</v>
      </c>
      <c r="O3" s="115">
        <v>9</v>
      </c>
      <c r="P3" s="115">
        <v>9</v>
      </c>
      <c r="Q3" s="129">
        <v>11</v>
      </c>
      <c r="R3" s="129">
        <v>11</v>
      </c>
      <c r="S3" s="129">
        <v>25</v>
      </c>
      <c r="T3" s="129">
        <v>15</v>
      </c>
      <c r="U3" s="129">
        <v>19</v>
      </c>
      <c r="V3" s="129">
        <v>30</v>
      </c>
      <c r="W3" s="121">
        <v>15</v>
      </c>
      <c r="X3" s="115">
        <v>15</v>
      </c>
      <c r="Y3" s="115">
        <v>17</v>
      </c>
      <c r="Z3" s="115">
        <v>17</v>
      </c>
      <c r="AA3" s="129">
        <v>10</v>
      </c>
      <c r="AB3" s="54">
        <v>11</v>
      </c>
      <c r="AC3" s="121">
        <v>22</v>
      </c>
      <c r="AD3" s="121">
        <v>23</v>
      </c>
      <c r="AE3" s="129">
        <v>17</v>
      </c>
      <c r="AF3" s="129">
        <v>14</v>
      </c>
      <c r="AG3" s="129">
        <v>19</v>
      </c>
      <c r="AH3" s="129">
        <v>17</v>
      </c>
      <c r="AI3" s="115">
        <v>39</v>
      </c>
      <c r="AJ3" s="115">
        <v>39</v>
      </c>
      <c r="AK3" s="54">
        <v>12</v>
      </c>
      <c r="AL3" s="129">
        <v>12</v>
      </c>
      <c r="AM3" s="129">
        <v>11</v>
      </c>
      <c r="AN3" s="129">
        <v>9</v>
      </c>
      <c r="AO3" s="121">
        <v>15</v>
      </c>
      <c r="AP3" s="121">
        <v>16</v>
      </c>
      <c r="AQ3" s="129">
        <v>8</v>
      </c>
      <c r="AR3" s="129">
        <v>10</v>
      </c>
      <c r="AS3" s="129">
        <v>10</v>
      </c>
      <c r="AT3" s="129">
        <v>8</v>
      </c>
      <c r="AU3" s="129">
        <v>10</v>
      </c>
      <c r="AV3" s="129">
        <v>10</v>
      </c>
      <c r="AW3" s="129">
        <v>12</v>
      </c>
      <c r="AX3" s="121">
        <v>23</v>
      </c>
      <c r="AY3" s="121">
        <v>23</v>
      </c>
      <c r="AZ3" s="129">
        <v>15</v>
      </c>
      <c r="BA3" s="129">
        <v>10</v>
      </c>
      <c r="BB3" s="129">
        <v>12</v>
      </c>
      <c r="BC3" s="129">
        <v>12</v>
      </c>
      <c r="BD3" s="129">
        <v>16</v>
      </c>
      <c r="BE3" s="129">
        <v>8</v>
      </c>
      <c r="BF3" s="129">
        <v>12</v>
      </c>
      <c r="BG3" s="129">
        <v>22</v>
      </c>
      <c r="BH3" s="129">
        <v>20</v>
      </c>
      <c r="BI3" s="129">
        <v>14</v>
      </c>
      <c r="BJ3" s="129">
        <v>12</v>
      </c>
      <c r="BK3" s="129">
        <v>11</v>
      </c>
      <c r="BL3" s="129">
        <v>13</v>
      </c>
      <c r="BM3" s="129">
        <v>10</v>
      </c>
      <c r="BN3" s="129">
        <v>11</v>
      </c>
      <c r="BO3" s="129">
        <v>12</v>
      </c>
      <c r="BP3" s="129">
        <v>12</v>
      </c>
    </row>
    <row r="4" spans="1:68" x14ac:dyDescent="0.25">
      <c r="A4" s="72">
        <v>24123</v>
      </c>
      <c r="B4" s="113">
        <v>13</v>
      </c>
      <c r="C4" s="113">
        <v>21</v>
      </c>
      <c r="D4" s="113">
        <v>14</v>
      </c>
      <c r="E4" s="113">
        <v>11</v>
      </c>
      <c r="F4" s="114">
        <v>11</v>
      </c>
      <c r="G4" s="114">
        <v>14</v>
      </c>
      <c r="H4" s="113">
        <v>12</v>
      </c>
      <c r="I4" s="113">
        <v>12</v>
      </c>
      <c r="J4" s="113">
        <v>12</v>
      </c>
      <c r="K4" s="113">
        <v>13</v>
      </c>
      <c r="L4" s="113">
        <v>13</v>
      </c>
      <c r="M4" s="113">
        <v>16</v>
      </c>
      <c r="N4" s="113">
        <v>17</v>
      </c>
      <c r="O4" s="115">
        <v>9</v>
      </c>
      <c r="P4" s="115">
        <v>9</v>
      </c>
      <c r="Q4" s="113">
        <v>11</v>
      </c>
      <c r="R4" s="113">
        <v>11</v>
      </c>
      <c r="S4" s="113">
        <v>25</v>
      </c>
      <c r="T4" s="113">
        <v>15</v>
      </c>
      <c r="U4" s="113">
        <v>19</v>
      </c>
      <c r="V4" s="113">
        <v>30</v>
      </c>
      <c r="W4" s="114">
        <v>15</v>
      </c>
      <c r="X4" s="115">
        <v>15</v>
      </c>
      <c r="Y4" s="115">
        <v>16</v>
      </c>
      <c r="Z4" s="115">
        <v>17</v>
      </c>
      <c r="AA4" s="113">
        <v>10</v>
      </c>
      <c r="AB4" s="113">
        <v>11</v>
      </c>
      <c r="AC4" s="114">
        <v>22</v>
      </c>
      <c r="AD4" s="114">
        <v>23</v>
      </c>
      <c r="AE4" s="113">
        <v>17</v>
      </c>
      <c r="AF4" s="113">
        <v>14</v>
      </c>
      <c r="AG4" s="113">
        <v>19</v>
      </c>
      <c r="AH4" s="113">
        <v>17</v>
      </c>
      <c r="AI4" s="115">
        <v>38</v>
      </c>
      <c r="AJ4" s="115">
        <v>39</v>
      </c>
      <c r="AK4" s="113">
        <v>11</v>
      </c>
      <c r="AL4" s="113">
        <v>12</v>
      </c>
      <c r="AM4" s="113">
        <v>11</v>
      </c>
      <c r="AN4" s="113">
        <v>9</v>
      </c>
      <c r="AO4" s="114">
        <v>15</v>
      </c>
      <c r="AP4" s="114">
        <v>16</v>
      </c>
      <c r="AQ4" s="113">
        <v>8</v>
      </c>
      <c r="AR4" s="113">
        <v>10</v>
      </c>
      <c r="AS4" s="113">
        <v>10</v>
      </c>
      <c r="AT4" s="113">
        <v>8</v>
      </c>
      <c r="AU4" s="113">
        <v>10</v>
      </c>
      <c r="AV4" s="113">
        <v>10</v>
      </c>
      <c r="AW4" s="113">
        <v>12</v>
      </c>
      <c r="AX4" s="114">
        <v>23</v>
      </c>
      <c r="AY4" s="114">
        <v>23</v>
      </c>
      <c r="AZ4" s="113">
        <v>15</v>
      </c>
      <c r="BA4" s="113">
        <v>10</v>
      </c>
      <c r="BB4" s="113">
        <v>12</v>
      </c>
      <c r="BC4" s="113">
        <v>12</v>
      </c>
      <c r="BD4" s="113">
        <v>16</v>
      </c>
      <c r="BE4" s="113">
        <v>8</v>
      </c>
      <c r="BF4" s="113">
        <v>12</v>
      </c>
      <c r="BG4" s="113">
        <v>23</v>
      </c>
      <c r="BH4" s="113">
        <v>20</v>
      </c>
      <c r="BI4" s="113">
        <v>13</v>
      </c>
      <c r="BJ4" s="113">
        <v>12</v>
      </c>
      <c r="BK4" s="113">
        <v>11</v>
      </c>
      <c r="BL4" s="113">
        <v>13</v>
      </c>
      <c r="BM4" s="113">
        <v>10</v>
      </c>
      <c r="BN4" s="113">
        <v>11</v>
      </c>
      <c r="BO4" s="113">
        <v>12</v>
      </c>
      <c r="BP4" s="113">
        <v>12</v>
      </c>
    </row>
    <row r="5" spans="1:68" x14ac:dyDescent="0.25">
      <c r="A5" s="133" t="s">
        <v>347</v>
      </c>
      <c r="B5" s="54">
        <v>13</v>
      </c>
      <c r="C5" s="103">
        <v>21</v>
      </c>
      <c r="D5" s="54">
        <v>14</v>
      </c>
      <c r="E5" s="54">
        <v>11</v>
      </c>
      <c r="F5" s="21">
        <v>11</v>
      </c>
      <c r="G5" s="21">
        <v>14</v>
      </c>
      <c r="H5" s="54">
        <v>12</v>
      </c>
      <c r="I5" s="54">
        <v>12</v>
      </c>
      <c r="J5" s="54">
        <v>12</v>
      </c>
      <c r="K5" s="54">
        <v>13</v>
      </c>
      <c r="L5" s="54">
        <v>13</v>
      </c>
      <c r="M5" s="67">
        <v>16</v>
      </c>
      <c r="N5" s="54">
        <v>17</v>
      </c>
      <c r="O5" s="61">
        <v>9</v>
      </c>
      <c r="P5" s="108">
        <v>9</v>
      </c>
      <c r="Q5" s="54">
        <v>11</v>
      </c>
      <c r="R5" s="54">
        <v>11</v>
      </c>
      <c r="S5" s="54">
        <v>25</v>
      </c>
      <c r="T5" s="54">
        <v>15</v>
      </c>
      <c r="U5" s="54">
        <v>19</v>
      </c>
      <c r="V5" s="54">
        <v>30</v>
      </c>
      <c r="W5" s="21">
        <v>15</v>
      </c>
      <c r="X5" s="61">
        <v>15</v>
      </c>
      <c r="Y5" s="108">
        <v>16</v>
      </c>
      <c r="Z5" s="140">
        <v>18</v>
      </c>
      <c r="AA5" s="101">
        <v>10</v>
      </c>
      <c r="AB5" s="54">
        <v>11</v>
      </c>
      <c r="AC5" s="105">
        <v>22</v>
      </c>
      <c r="AD5" s="45">
        <v>23</v>
      </c>
      <c r="AE5" s="105">
        <v>18</v>
      </c>
      <c r="AF5" s="101">
        <v>14</v>
      </c>
      <c r="AG5" s="105">
        <v>20</v>
      </c>
      <c r="AH5" s="54">
        <v>17</v>
      </c>
      <c r="AI5" s="61">
        <v>38</v>
      </c>
      <c r="AJ5" s="63">
        <v>39</v>
      </c>
      <c r="AK5" s="54">
        <v>12</v>
      </c>
      <c r="AL5" s="54">
        <v>12</v>
      </c>
      <c r="AM5" s="54">
        <v>11</v>
      </c>
      <c r="AN5" s="54">
        <v>9</v>
      </c>
      <c r="AO5" s="21">
        <v>15</v>
      </c>
      <c r="AP5" s="21">
        <v>16</v>
      </c>
      <c r="AQ5" s="54">
        <v>8</v>
      </c>
      <c r="AR5" s="54">
        <v>10</v>
      </c>
      <c r="AS5" s="54">
        <v>10</v>
      </c>
      <c r="AT5" s="54">
        <v>8</v>
      </c>
      <c r="AU5" s="54">
        <v>10</v>
      </c>
      <c r="AV5" s="54">
        <v>10</v>
      </c>
      <c r="AW5" s="54">
        <v>12</v>
      </c>
      <c r="AX5" s="21">
        <v>23</v>
      </c>
      <c r="AY5" s="21">
        <v>23</v>
      </c>
      <c r="AZ5" s="101">
        <v>15</v>
      </c>
      <c r="BA5" s="54">
        <v>10</v>
      </c>
      <c r="BB5" s="54">
        <v>12</v>
      </c>
      <c r="BC5" s="54">
        <v>12</v>
      </c>
      <c r="BD5" s="104">
        <v>16</v>
      </c>
      <c r="BE5" s="54">
        <v>8</v>
      </c>
      <c r="BF5" s="54">
        <v>12</v>
      </c>
      <c r="BG5" s="54">
        <v>22</v>
      </c>
      <c r="BH5" s="54">
        <v>20</v>
      </c>
      <c r="BI5" s="54">
        <v>13</v>
      </c>
      <c r="BJ5" s="54">
        <v>12</v>
      </c>
      <c r="BK5" s="54">
        <v>11</v>
      </c>
      <c r="BL5" s="54">
        <v>13</v>
      </c>
      <c r="BM5" s="101">
        <v>10</v>
      </c>
      <c r="BN5" s="54">
        <v>11</v>
      </c>
      <c r="BO5" s="54">
        <v>12</v>
      </c>
      <c r="BP5" s="54">
        <v>12</v>
      </c>
    </row>
    <row r="6" spans="1:68" x14ac:dyDescent="0.25">
      <c r="A6" s="20">
        <v>166938</v>
      </c>
      <c r="B6" s="113">
        <v>13</v>
      </c>
      <c r="C6" s="113">
        <v>21</v>
      </c>
      <c r="D6" s="113">
        <v>14</v>
      </c>
      <c r="E6" s="113">
        <v>11</v>
      </c>
      <c r="F6" s="114">
        <v>11</v>
      </c>
      <c r="G6" s="114">
        <v>14</v>
      </c>
      <c r="H6" s="113">
        <v>12</v>
      </c>
      <c r="I6" s="113">
        <v>12</v>
      </c>
      <c r="J6" s="113">
        <v>12</v>
      </c>
      <c r="K6" s="113">
        <v>13</v>
      </c>
      <c r="L6" s="113">
        <v>13</v>
      </c>
      <c r="M6" s="113">
        <v>16</v>
      </c>
      <c r="N6" s="113">
        <v>17</v>
      </c>
      <c r="O6" s="115">
        <v>9</v>
      </c>
      <c r="P6" s="115">
        <v>9</v>
      </c>
      <c r="Q6" s="113">
        <v>11</v>
      </c>
      <c r="R6" s="113">
        <v>11</v>
      </c>
      <c r="S6" s="113">
        <v>25</v>
      </c>
      <c r="T6" s="113">
        <v>15</v>
      </c>
      <c r="U6" s="113">
        <v>19</v>
      </c>
      <c r="V6" s="113">
        <v>29</v>
      </c>
      <c r="W6" s="114">
        <v>15</v>
      </c>
      <c r="X6" s="115">
        <v>15</v>
      </c>
      <c r="Y6" s="115">
        <v>16</v>
      </c>
      <c r="Z6" s="115">
        <v>17</v>
      </c>
      <c r="AA6" s="113">
        <v>10</v>
      </c>
      <c r="AB6" s="113">
        <v>11</v>
      </c>
      <c r="AC6" s="114">
        <v>22</v>
      </c>
      <c r="AD6" s="114">
        <v>23</v>
      </c>
      <c r="AE6" s="113">
        <v>18</v>
      </c>
      <c r="AF6" s="113">
        <v>14</v>
      </c>
      <c r="AG6" s="113">
        <v>20</v>
      </c>
      <c r="AH6" s="113">
        <v>17</v>
      </c>
      <c r="AI6" s="115">
        <v>36</v>
      </c>
      <c r="AJ6" s="115">
        <v>38</v>
      </c>
      <c r="AK6" s="113">
        <v>12</v>
      </c>
      <c r="AL6" s="113">
        <v>12</v>
      </c>
      <c r="AM6" s="113">
        <v>11</v>
      </c>
      <c r="AN6" s="113">
        <v>9</v>
      </c>
      <c r="AO6" s="114">
        <v>15</v>
      </c>
      <c r="AP6" s="114">
        <v>16</v>
      </c>
      <c r="AQ6" s="113">
        <v>8</v>
      </c>
      <c r="AR6" s="113">
        <v>10</v>
      </c>
      <c r="AS6" s="113">
        <v>10</v>
      </c>
      <c r="AT6" s="113">
        <v>8</v>
      </c>
      <c r="AU6" s="113">
        <v>10</v>
      </c>
      <c r="AV6" s="113">
        <v>10</v>
      </c>
      <c r="AW6" s="113">
        <v>12</v>
      </c>
      <c r="AX6" s="114">
        <v>23</v>
      </c>
      <c r="AY6" s="114">
        <v>23</v>
      </c>
      <c r="AZ6" s="113">
        <v>15</v>
      </c>
      <c r="BA6" s="113">
        <v>10</v>
      </c>
      <c r="BB6" s="113">
        <v>12</v>
      </c>
      <c r="BC6" s="113">
        <v>12</v>
      </c>
      <c r="BD6" s="113">
        <v>17</v>
      </c>
      <c r="BE6" s="113">
        <v>8</v>
      </c>
      <c r="BF6" s="113">
        <v>12</v>
      </c>
      <c r="BG6" s="113">
        <v>22</v>
      </c>
      <c r="BH6" s="113">
        <v>20</v>
      </c>
      <c r="BI6" s="113">
        <v>13</v>
      </c>
      <c r="BJ6" s="113">
        <v>12</v>
      </c>
      <c r="BK6" s="113">
        <v>11</v>
      </c>
      <c r="BL6" s="113">
        <v>13</v>
      </c>
      <c r="BM6" s="113">
        <v>10</v>
      </c>
      <c r="BN6" s="113">
        <v>11</v>
      </c>
      <c r="BO6" s="113">
        <v>12</v>
      </c>
      <c r="BP6" s="113">
        <v>12</v>
      </c>
    </row>
    <row r="7" spans="1:68" x14ac:dyDescent="0.25">
      <c r="A7" s="20">
        <v>171782</v>
      </c>
      <c r="B7" s="113">
        <v>13</v>
      </c>
      <c r="C7" s="113">
        <v>21</v>
      </c>
      <c r="D7" s="113">
        <v>14</v>
      </c>
      <c r="E7" s="113">
        <v>11</v>
      </c>
      <c r="F7" s="114">
        <v>11</v>
      </c>
      <c r="G7" s="114">
        <v>14</v>
      </c>
      <c r="H7" s="113">
        <v>12</v>
      </c>
      <c r="I7" s="113">
        <v>12</v>
      </c>
      <c r="J7" s="113">
        <v>12</v>
      </c>
      <c r="K7" s="113">
        <v>13</v>
      </c>
      <c r="L7" s="113">
        <v>13</v>
      </c>
      <c r="M7" s="113">
        <v>16</v>
      </c>
      <c r="N7" s="113">
        <v>17</v>
      </c>
      <c r="O7" s="115">
        <v>9</v>
      </c>
      <c r="P7" s="115">
        <v>9</v>
      </c>
      <c r="Q7" s="113">
        <v>11</v>
      </c>
      <c r="R7" s="113">
        <v>11</v>
      </c>
      <c r="S7" s="113">
        <v>25</v>
      </c>
      <c r="T7" s="113">
        <v>15</v>
      </c>
      <c r="U7" s="113">
        <v>19</v>
      </c>
      <c r="V7" s="113">
        <v>30</v>
      </c>
      <c r="W7" s="114">
        <v>15</v>
      </c>
      <c r="X7" s="115">
        <v>15</v>
      </c>
      <c r="Y7" s="115">
        <v>16</v>
      </c>
      <c r="Z7" s="115">
        <v>17</v>
      </c>
      <c r="AA7" s="113">
        <v>10</v>
      </c>
      <c r="AB7" s="113">
        <v>11</v>
      </c>
      <c r="AC7" s="114">
        <v>22</v>
      </c>
      <c r="AD7" s="114">
        <v>23</v>
      </c>
      <c r="AE7" s="113">
        <v>18</v>
      </c>
      <c r="AF7" s="113">
        <v>14</v>
      </c>
      <c r="AG7" s="113">
        <v>19</v>
      </c>
      <c r="AH7" s="113">
        <v>17</v>
      </c>
      <c r="AI7" s="115">
        <v>36</v>
      </c>
      <c r="AJ7" s="115">
        <v>38</v>
      </c>
      <c r="AK7" s="113">
        <v>12</v>
      </c>
      <c r="AL7" s="113">
        <v>12</v>
      </c>
      <c r="AM7" s="113">
        <v>11</v>
      </c>
      <c r="AN7" s="113">
        <v>9</v>
      </c>
      <c r="AO7" s="114">
        <v>15</v>
      </c>
      <c r="AP7" s="114">
        <v>16</v>
      </c>
      <c r="AQ7" s="113">
        <v>8</v>
      </c>
      <c r="AR7" s="113">
        <v>10</v>
      </c>
      <c r="AS7" s="113">
        <v>10</v>
      </c>
      <c r="AT7" s="113">
        <v>8</v>
      </c>
      <c r="AU7" s="113">
        <v>10</v>
      </c>
      <c r="AV7" s="113">
        <v>10</v>
      </c>
      <c r="AW7" s="113">
        <v>12</v>
      </c>
      <c r="AX7" s="114">
        <v>23</v>
      </c>
      <c r="AY7" s="114">
        <v>23</v>
      </c>
      <c r="AZ7" s="113">
        <v>15</v>
      </c>
      <c r="BA7" s="113">
        <v>10</v>
      </c>
      <c r="BB7" s="113">
        <v>12</v>
      </c>
      <c r="BC7" s="113">
        <v>12</v>
      </c>
      <c r="BD7" s="113">
        <v>17</v>
      </c>
      <c r="BE7" s="113">
        <v>8</v>
      </c>
      <c r="BF7" s="113">
        <v>12</v>
      </c>
      <c r="BG7" s="113">
        <v>22</v>
      </c>
      <c r="BH7" s="113">
        <v>20</v>
      </c>
      <c r="BI7" s="113">
        <v>14</v>
      </c>
      <c r="BJ7" s="113">
        <v>12</v>
      </c>
      <c r="BK7" s="113">
        <v>11</v>
      </c>
      <c r="BL7" s="113">
        <v>14</v>
      </c>
      <c r="BM7" s="113">
        <v>10</v>
      </c>
      <c r="BN7" s="113">
        <v>11</v>
      </c>
      <c r="BO7" s="113">
        <v>12</v>
      </c>
      <c r="BP7" s="113">
        <v>12</v>
      </c>
    </row>
    <row r="8" spans="1:68" x14ac:dyDescent="0.25">
      <c r="A8" s="133">
        <v>236400</v>
      </c>
      <c r="B8" s="113">
        <v>13</v>
      </c>
      <c r="C8" s="113">
        <v>21</v>
      </c>
      <c r="D8" s="113">
        <v>14</v>
      </c>
      <c r="E8" s="113">
        <v>11</v>
      </c>
      <c r="F8" s="114">
        <v>11</v>
      </c>
      <c r="G8" s="114">
        <v>14</v>
      </c>
      <c r="H8" s="113">
        <v>12</v>
      </c>
      <c r="I8" s="113">
        <v>12</v>
      </c>
      <c r="J8" s="113">
        <v>12</v>
      </c>
      <c r="K8" s="113">
        <v>13</v>
      </c>
      <c r="L8" s="113">
        <v>13</v>
      </c>
      <c r="M8" s="113">
        <v>16</v>
      </c>
      <c r="N8" s="113">
        <v>17</v>
      </c>
      <c r="O8" s="115">
        <v>9</v>
      </c>
      <c r="P8" s="115">
        <v>9</v>
      </c>
      <c r="Q8" s="113">
        <v>11</v>
      </c>
      <c r="R8" s="113">
        <v>11</v>
      </c>
      <c r="S8" s="113">
        <v>25</v>
      </c>
      <c r="T8" s="113">
        <v>15</v>
      </c>
      <c r="U8" s="113">
        <v>19</v>
      </c>
      <c r="V8" s="113">
        <v>30</v>
      </c>
      <c r="W8" s="114">
        <v>15</v>
      </c>
      <c r="X8" s="115">
        <v>15</v>
      </c>
      <c r="Y8" s="115">
        <v>16</v>
      </c>
      <c r="Z8" s="115">
        <v>17</v>
      </c>
      <c r="AA8" s="113">
        <v>10</v>
      </c>
      <c r="AB8" s="113">
        <v>11</v>
      </c>
      <c r="AC8" s="114">
        <v>22</v>
      </c>
      <c r="AD8" s="114">
        <v>23</v>
      </c>
      <c r="AE8" s="113">
        <v>18</v>
      </c>
      <c r="AF8" s="113">
        <v>14</v>
      </c>
      <c r="AG8" s="113">
        <v>20</v>
      </c>
      <c r="AH8" s="113">
        <v>17</v>
      </c>
      <c r="AI8" s="115">
        <v>36</v>
      </c>
      <c r="AJ8" s="115">
        <v>37</v>
      </c>
      <c r="AK8" s="113">
        <v>11</v>
      </c>
      <c r="AL8" s="113">
        <v>12</v>
      </c>
      <c r="AM8" s="113">
        <v>11</v>
      </c>
      <c r="AN8" s="113">
        <v>9</v>
      </c>
      <c r="AO8" s="114">
        <v>15</v>
      </c>
      <c r="AP8" s="114">
        <v>16</v>
      </c>
      <c r="AQ8" s="113">
        <v>8</v>
      </c>
      <c r="AR8" s="113">
        <v>10</v>
      </c>
      <c r="AS8" s="113">
        <v>10</v>
      </c>
      <c r="AT8" s="113">
        <v>8</v>
      </c>
      <c r="AU8" s="113">
        <v>10</v>
      </c>
      <c r="AV8" s="113">
        <v>10</v>
      </c>
      <c r="AW8" s="113">
        <v>12</v>
      </c>
      <c r="AX8" s="114">
        <v>23</v>
      </c>
      <c r="AY8" s="121">
        <v>23</v>
      </c>
      <c r="AZ8" s="113">
        <v>15</v>
      </c>
      <c r="BA8" s="113">
        <v>10</v>
      </c>
      <c r="BB8" s="113">
        <v>12</v>
      </c>
      <c r="BC8" s="113">
        <v>12</v>
      </c>
      <c r="BD8" s="113">
        <v>17</v>
      </c>
      <c r="BE8" s="113">
        <v>8</v>
      </c>
      <c r="BF8" s="113">
        <v>12</v>
      </c>
      <c r="BG8" s="113">
        <v>22</v>
      </c>
      <c r="BH8" s="113">
        <v>20</v>
      </c>
      <c r="BI8" s="113">
        <v>13</v>
      </c>
      <c r="BJ8" s="113">
        <v>12</v>
      </c>
      <c r="BK8" s="113">
        <v>11</v>
      </c>
      <c r="BL8" s="113">
        <v>13</v>
      </c>
      <c r="BM8" s="113">
        <v>10</v>
      </c>
      <c r="BN8" s="113">
        <v>11</v>
      </c>
      <c r="BO8" s="113">
        <v>12</v>
      </c>
      <c r="BP8" s="113">
        <v>12</v>
      </c>
    </row>
    <row r="9" spans="1:68" x14ac:dyDescent="0.25">
      <c r="A9" s="20">
        <v>370119</v>
      </c>
      <c r="B9" s="113">
        <v>13</v>
      </c>
      <c r="C9" s="113">
        <v>21</v>
      </c>
      <c r="D9" s="113">
        <v>14</v>
      </c>
      <c r="E9" s="113">
        <v>11</v>
      </c>
      <c r="F9" s="114">
        <v>12</v>
      </c>
      <c r="G9" s="114">
        <v>14</v>
      </c>
      <c r="H9" s="113">
        <v>12</v>
      </c>
      <c r="I9" s="113">
        <v>12</v>
      </c>
      <c r="J9" s="113">
        <v>12</v>
      </c>
      <c r="K9" s="113">
        <v>13</v>
      </c>
      <c r="L9" s="113">
        <v>13</v>
      </c>
      <c r="M9" s="113">
        <v>16</v>
      </c>
      <c r="N9" s="113">
        <v>17</v>
      </c>
      <c r="O9" s="115">
        <v>9</v>
      </c>
      <c r="P9" s="115">
        <v>9</v>
      </c>
      <c r="Q9" s="113">
        <v>11</v>
      </c>
      <c r="R9" s="113">
        <v>11</v>
      </c>
      <c r="S9" s="113">
        <v>25</v>
      </c>
      <c r="T9" s="113">
        <v>15</v>
      </c>
      <c r="U9" s="113">
        <v>19</v>
      </c>
      <c r="V9" s="113">
        <v>30</v>
      </c>
      <c r="W9" s="114">
        <v>15</v>
      </c>
      <c r="X9" s="115">
        <v>15</v>
      </c>
      <c r="Y9" s="115">
        <v>16</v>
      </c>
      <c r="Z9" s="115">
        <v>18</v>
      </c>
      <c r="AA9" s="113">
        <v>11</v>
      </c>
      <c r="AB9" s="113">
        <v>11</v>
      </c>
      <c r="AC9" s="114">
        <v>22</v>
      </c>
      <c r="AD9" s="114">
        <v>23</v>
      </c>
      <c r="AE9" s="113">
        <v>18</v>
      </c>
      <c r="AF9" s="113">
        <v>14</v>
      </c>
      <c r="AG9" s="113">
        <v>20</v>
      </c>
      <c r="AH9" s="113">
        <v>17</v>
      </c>
      <c r="AI9" s="121">
        <v>37</v>
      </c>
      <c r="AJ9" s="121">
        <v>38</v>
      </c>
      <c r="AK9" s="113">
        <v>12</v>
      </c>
      <c r="AL9" s="113">
        <v>12</v>
      </c>
      <c r="AM9" s="113">
        <v>11</v>
      </c>
      <c r="AN9" s="113">
        <v>9</v>
      </c>
      <c r="AO9" s="114">
        <v>15</v>
      </c>
      <c r="AP9" s="114">
        <v>16</v>
      </c>
      <c r="AQ9" s="113">
        <v>8</v>
      </c>
      <c r="AR9" s="113">
        <v>10</v>
      </c>
      <c r="AS9" s="113">
        <v>10</v>
      </c>
      <c r="AT9" s="113">
        <v>8</v>
      </c>
      <c r="AU9" s="113">
        <v>10</v>
      </c>
      <c r="AV9" s="113">
        <v>10</v>
      </c>
      <c r="AW9" s="113">
        <v>12</v>
      </c>
      <c r="AX9" s="114">
        <v>23</v>
      </c>
      <c r="AY9" s="114">
        <v>23</v>
      </c>
      <c r="AZ9" s="113">
        <v>15</v>
      </c>
      <c r="BA9" s="113">
        <v>10</v>
      </c>
      <c r="BB9" s="113">
        <v>12</v>
      </c>
      <c r="BC9" s="113">
        <v>12</v>
      </c>
      <c r="BD9" s="113">
        <v>17</v>
      </c>
      <c r="BE9" s="113">
        <v>8</v>
      </c>
      <c r="BF9" s="113">
        <v>12</v>
      </c>
      <c r="BG9" s="113">
        <v>22</v>
      </c>
      <c r="BH9" s="113">
        <v>20</v>
      </c>
      <c r="BI9" s="113">
        <v>13</v>
      </c>
      <c r="BJ9" s="113">
        <v>12</v>
      </c>
      <c r="BK9" s="113">
        <v>11</v>
      </c>
      <c r="BL9" s="113">
        <v>13</v>
      </c>
      <c r="BM9" s="113">
        <v>10</v>
      </c>
      <c r="BN9" s="113">
        <v>11</v>
      </c>
      <c r="BO9" s="113">
        <v>12</v>
      </c>
      <c r="BP9" s="113">
        <v>12</v>
      </c>
    </row>
    <row r="10" spans="1:68" x14ac:dyDescent="0.25">
      <c r="A10" s="133">
        <v>786515</v>
      </c>
      <c r="B10" s="54">
        <v>13</v>
      </c>
      <c r="C10" s="103">
        <v>21</v>
      </c>
      <c r="D10" s="54">
        <v>14</v>
      </c>
      <c r="E10" s="54">
        <v>11</v>
      </c>
      <c r="F10" s="104">
        <v>12</v>
      </c>
      <c r="G10" s="45">
        <v>14</v>
      </c>
      <c r="H10" s="54">
        <v>12</v>
      </c>
      <c r="I10" s="54">
        <v>12</v>
      </c>
      <c r="J10" s="54">
        <v>12</v>
      </c>
      <c r="K10" s="54">
        <v>13</v>
      </c>
      <c r="L10" s="54">
        <v>13</v>
      </c>
      <c r="M10" s="67">
        <v>16</v>
      </c>
      <c r="N10" s="54">
        <v>17</v>
      </c>
      <c r="O10" s="61">
        <v>9</v>
      </c>
      <c r="P10" s="108">
        <v>9</v>
      </c>
      <c r="Q10" s="54">
        <v>11</v>
      </c>
      <c r="R10" s="54">
        <v>11</v>
      </c>
      <c r="S10" s="54">
        <v>25</v>
      </c>
      <c r="T10" s="54">
        <v>15</v>
      </c>
      <c r="U10" s="54">
        <v>19</v>
      </c>
      <c r="V10" s="54">
        <v>30</v>
      </c>
      <c r="W10" s="21">
        <v>15</v>
      </c>
      <c r="X10" s="61">
        <v>15</v>
      </c>
      <c r="Y10" s="108">
        <v>16</v>
      </c>
      <c r="Z10" s="140">
        <v>18</v>
      </c>
      <c r="AA10" s="54">
        <v>11</v>
      </c>
      <c r="AB10" s="54">
        <v>11</v>
      </c>
      <c r="AC10" s="105">
        <v>22</v>
      </c>
      <c r="AD10" s="45">
        <v>23</v>
      </c>
      <c r="AE10" s="105">
        <v>18</v>
      </c>
      <c r="AF10" s="101">
        <v>14</v>
      </c>
      <c r="AG10" s="105">
        <v>20</v>
      </c>
      <c r="AH10" s="54">
        <v>17</v>
      </c>
      <c r="AI10" s="67">
        <v>37</v>
      </c>
      <c r="AJ10" s="90">
        <v>38</v>
      </c>
      <c r="AK10" s="54">
        <v>12</v>
      </c>
      <c r="AL10" s="54">
        <v>12</v>
      </c>
      <c r="AM10" s="54">
        <v>11</v>
      </c>
      <c r="AN10" s="54">
        <v>9</v>
      </c>
      <c r="AO10" s="21">
        <v>15</v>
      </c>
      <c r="AP10" s="21">
        <v>16</v>
      </c>
      <c r="AQ10" s="54">
        <v>8</v>
      </c>
      <c r="AR10" s="54">
        <v>10</v>
      </c>
      <c r="AS10" s="54">
        <v>10</v>
      </c>
      <c r="AT10" s="54">
        <v>8</v>
      </c>
      <c r="AU10" s="54">
        <v>10</v>
      </c>
      <c r="AV10" s="54">
        <v>10</v>
      </c>
      <c r="AW10" s="54">
        <v>12</v>
      </c>
      <c r="AX10" s="21">
        <v>23</v>
      </c>
      <c r="AY10" s="21">
        <v>23</v>
      </c>
      <c r="AZ10" s="101">
        <v>15</v>
      </c>
      <c r="BA10" s="54">
        <v>10</v>
      </c>
      <c r="BB10" s="54">
        <v>12</v>
      </c>
      <c r="BC10" s="54">
        <v>12</v>
      </c>
      <c r="BD10" s="105">
        <v>17</v>
      </c>
      <c r="BE10" s="54">
        <v>8</v>
      </c>
      <c r="BF10" s="54">
        <v>12</v>
      </c>
      <c r="BG10" s="54">
        <v>22</v>
      </c>
      <c r="BH10" s="54">
        <v>20</v>
      </c>
      <c r="BI10" s="54">
        <v>13</v>
      </c>
      <c r="BJ10" s="54">
        <v>12</v>
      </c>
      <c r="BK10" s="54">
        <v>11</v>
      </c>
      <c r="BL10" s="54">
        <v>13</v>
      </c>
      <c r="BM10" s="101">
        <v>10</v>
      </c>
      <c r="BN10" s="54">
        <v>11</v>
      </c>
      <c r="BO10" s="54">
        <v>12</v>
      </c>
      <c r="BP10" s="54">
        <v>12</v>
      </c>
    </row>
    <row r="11" spans="1:68" x14ac:dyDescent="0.25">
      <c r="A11" s="20" t="s">
        <v>341</v>
      </c>
      <c r="B11" s="113">
        <v>13</v>
      </c>
      <c r="C11" s="113">
        <v>21</v>
      </c>
      <c r="D11" s="113">
        <v>14</v>
      </c>
      <c r="E11" s="113">
        <v>11</v>
      </c>
      <c r="F11" s="114">
        <v>11</v>
      </c>
      <c r="G11" s="114">
        <v>14</v>
      </c>
      <c r="H11" s="113">
        <v>12</v>
      </c>
      <c r="I11" s="113">
        <v>12</v>
      </c>
      <c r="J11" s="113">
        <v>12</v>
      </c>
      <c r="K11" s="113">
        <v>13</v>
      </c>
      <c r="L11" s="113">
        <v>13</v>
      </c>
      <c r="M11" s="113">
        <v>16</v>
      </c>
      <c r="N11" s="113">
        <v>17</v>
      </c>
      <c r="O11" s="115">
        <v>9</v>
      </c>
      <c r="P11" s="115">
        <v>9</v>
      </c>
      <c r="Q11" s="113">
        <v>11</v>
      </c>
      <c r="R11" s="113">
        <v>11</v>
      </c>
      <c r="S11" s="113">
        <v>25</v>
      </c>
      <c r="T11" s="113">
        <v>15</v>
      </c>
      <c r="U11" s="113">
        <v>19</v>
      </c>
      <c r="V11" s="113">
        <v>30</v>
      </c>
      <c r="W11" s="114">
        <v>15</v>
      </c>
      <c r="X11" s="115">
        <v>15</v>
      </c>
      <c r="Y11" s="115">
        <v>16</v>
      </c>
      <c r="Z11" s="115">
        <v>17</v>
      </c>
      <c r="AA11" s="113">
        <v>10</v>
      </c>
      <c r="AB11" s="113">
        <v>11</v>
      </c>
      <c r="AC11" s="114">
        <v>22</v>
      </c>
      <c r="AD11" s="114">
        <v>23</v>
      </c>
      <c r="AE11" s="113">
        <v>18</v>
      </c>
      <c r="AF11" s="113">
        <v>14</v>
      </c>
      <c r="AG11" s="113">
        <v>20</v>
      </c>
      <c r="AH11" s="113">
        <v>17</v>
      </c>
      <c r="AI11" s="114">
        <v>37</v>
      </c>
      <c r="AJ11" s="115">
        <v>38</v>
      </c>
      <c r="AK11" s="113">
        <v>12</v>
      </c>
      <c r="AL11" s="113">
        <v>12</v>
      </c>
      <c r="AM11" s="113">
        <v>11</v>
      </c>
      <c r="AN11" s="113">
        <v>9</v>
      </c>
      <c r="AO11" s="114">
        <v>15</v>
      </c>
      <c r="AP11" s="114">
        <v>16</v>
      </c>
      <c r="AQ11" s="113">
        <v>8</v>
      </c>
      <c r="AR11" s="113">
        <v>10</v>
      </c>
      <c r="AS11" s="113">
        <v>10</v>
      </c>
      <c r="AT11" s="113">
        <v>8</v>
      </c>
      <c r="AU11" s="113">
        <v>10</v>
      </c>
      <c r="AV11" s="113">
        <v>10</v>
      </c>
      <c r="AW11" s="113">
        <v>12</v>
      </c>
      <c r="AX11" s="114">
        <v>23</v>
      </c>
      <c r="AY11" s="114">
        <v>23</v>
      </c>
      <c r="AZ11" s="113">
        <v>15</v>
      </c>
      <c r="BA11" s="113">
        <v>10</v>
      </c>
      <c r="BB11" s="113">
        <v>12</v>
      </c>
      <c r="BC11" s="113">
        <v>12</v>
      </c>
      <c r="BD11" s="113">
        <v>17</v>
      </c>
      <c r="BE11" s="113">
        <v>8</v>
      </c>
      <c r="BF11" s="113">
        <v>12</v>
      </c>
      <c r="BG11" s="113">
        <v>23</v>
      </c>
      <c r="BH11" s="113">
        <v>20</v>
      </c>
      <c r="BI11" s="113">
        <v>13</v>
      </c>
      <c r="BJ11" s="113">
        <v>12</v>
      </c>
      <c r="BK11" s="113">
        <v>11</v>
      </c>
      <c r="BL11" s="113">
        <v>13</v>
      </c>
      <c r="BM11" s="113">
        <v>10</v>
      </c>
      <c r="BN11" s="113">
        <v>11</v>
      </c>
      <c r="BO11" s="113">
        <v>12</v>
      </c>
      <c r="BP11" s="113">
        <v>12</v>
      </c>
    </row>
    <row r="12" spans="1:68" x14ac:dyDescent="0.25">
      <c r="A12" s="20">
        <v>400621</v>
      </c>
      <c r="B12" s="113">
        <v>13</v>
      </c>
      <c r="C12" s="113">
        <v>21</v>
      </c>
      <c r="D12" s="113">
        <v>14</v>
      </c>
      <c r="E12" s="113">
        <v>11</v>
      </c>
      <c r="F12" s="114">
        <v>12</v>
      </c>
      <c r="G12" s="114">
        <v>14</v>
      </c>
      <c r="H12" s="113">
        <v>12</v>
      </c>
      <c r="I12" s="113">
        <v>12</v>
      </c>
      <c r="J12" s="113">
        <v>12</v>
      </c>
      <c r="K12" s="113">
        <v>13</v>
      </c>
      <c r="L12" s="113">
        <v>13</v>
      </c>
      <c r="M12" s="113">
        <v>16</v>
      </c>
      <c r="N12" s="113">
        <v>17</v>
      </c>
      <c r="O12" s="115">
        <v>9</v>
      </c>
      <c r="P12" s="115">
        <v>9</v>
      </c>
      <c r="Q12" s="113">
        <v>11</v>
      </c>
      <c r="R12" s="113">
        <v>11</v>
      </c>
      <c r="S12" s="113">
        <v>25</v>
      </c>
      <c r="T12" s="113">
        <v>15</v>
      </c>
      <c r="U12" s="113">
        <v>19</v>
      </c>
      <c r="V12" s="113">
        <v>30</v>
      </c>
      <c r="W12" s="121">
        <v>15</v>
      </c>
      <c r="X12" s="121">
        <v>16</v>
      </c>
      <c r="Y12" s="115">
        <v>16</v>
      </c>
      <c r="Z12" s="115">
        <v>18</v>
      </c>
      <c r="AA12" s="113">
        <v>11</v>
      </c>
      <c r="AB12" s="113">
        <v>11</v>
      </c>
      <c r="AC12" s="114">
        <v>22</v>
      </c>
      <c r="AD12" s="114">
        <v>23</v>
      </c>
      <c r="AE12" s="113">
        <v>18</v>
      </c>
      <c r="AF12" s="113">
        <v>14</v>
      </c>
      <c r="AG12" s="113">
        <v>20</v>
      </c>
      <c r="AH12" s="113">
        <v>17</v>
      </c>
      <c r="AI12" s="115">
        <v>37</v>
      </c>
      <c r="AJ12" s="115">
        <v>38</v>
      </c>
      <c r="AK12" s="113">
        <v>12</v>
      </c>
      <c r="AL12" s="113">
        <v>12</v>
      </c>
      <c r="AM12" s="113">
        <v>11</v>
      </c>
      <c r="AN12" s="113">
        <v>9</v>
      </c>
      <c r="AO12" s="114">
        <v>15</v>
      </c>
      <c r="AP12" s="114">
        <v>16</v>
      </c>
      <c r="AQ12" s="113">
        <v>8</v>
      </c>
      <c r="AR12" s="113">
        <v>10</v>
      </c>
      <c r="AS12" s="113">
        <v>10</v>
      </c>
      <c r="AT12" s="113">
        <v>8</v>
      </c>
      <c r="AU12" s="113">
        <v>10</v>
      </c>
      <c r="AV12" s="113">
        <v>10</v>
      </c>
      <c r="AW12" s="113">
        <v>12</v>
      </c>
      <c r="AX12" s="114">
        <v>23</v>
      </c>
      <c r="AY12" s="114">
        <v>23</v>
      </c>
      <c r="AZ12" s="113">
        <v>15</v>
      </c>
      <c r="BA12" s="113">
        <v>10</v>
      </c>
      <c r="BB12" s="113">
        <v>12</v>
      </c>
      <c r="BC12" s="113">
        <v>12</v>
      </c>
      <c r="BD12" s="113">
        <v>17</v>
      </c>
      <c r="BE12" s="113">
        <v>8</v>
      </c>
      <c r="BF12" s="113">
        <v>12</v>
      </c>
      <c r="BG12" s="113">
        <v>22</v>
      </c>
      <c r="BH12" s="113">
        <v>20</v>
      </c>
      <c r="BI12" s="113">
        <v>13</v>
      </c>
      <c r="BJ12" s="113">
        <v>12</v>
      </c>
      <c r="BK12" s="113">
        <v>11</v>
      </c>
      <c r="BL12" s="113">
        <v>13</v>
      </c>
      <c r="BM12" s="113">
        <v>10</v>
      </c>
      <c r="BN12" s="113">
        <v>11</v>
      </c>
      <c r="BO12" s="113">
        <v>12</v>
      </c>
      <c r="BP12" s="113">
        <v>12</v>
      </c>
    </row>
    <row r="13" spans="1:68" x14ac:dyDescent="0.25">
      <c r="A13" s="20" t="s">
        <v>266</v>
      </c>
      <c r="B13" s="113">
        <v>13</v>
      </c>
      <c r="C13" s="113">
        <v>21</v>
      </c>
      <c r="D13" s="113">
        <v>14</v>
      </c>
      <c r="E13" s="113">
        <v>11</v>
      </c>
      <c r="F13" s="114">
        <v>12</v>
      </c>
      <c r="G13" s="114">
        <v>14</v>
      </c>
      <c r="H13" s="113">
        <v>12</v>
      </c>
      <c r="I13" s="113">
        <v>12</v>
      </c>
      <c r="J13" s="113">
        <v>12</v>
      </c>
      <c r="K13" s="113">
        <v>13</v>
      </c>
      <c r="L13" s="113">
        <v>13</v>
      </c>
      <c r="M13" s="113">
        <v>16</v>
      </c>
      <c r="N13" s="113">
        <v>17</v>
      </c>
      <c r="O13" s="115">
        <v>9</v>
      </c>
      <c r="P13" s="115">
        <v>9</v>
      </c>
      <c r="Q13" s="113">
        <v>11</v>
      </c>
      <c r="R13" s="113">
        <v>11</v>
      </c>
      <c r="S13" s="113">
        <v>25</v>
      </c>
      <c r="T13" s="113">
        <v>15</v>
      </c>
      <c r="U13" s="113">
        <v>19</v>
      </c>
      <c r="V13" s="113">
        <v>30</v>
      </c>
      <c r="W13" s="121">
        <v>15</v>
      </c>
      <c r="X13" s="115">
        <v>16</v>
      </c>
      <c r="Y13" s="115">
        <v>16</v>
      </c>
      <c r="Z13" s="115">
        <v>18</v>
      </c>
      <c r="AA13" s="113">
        <v>11</v>
      </c>
      <c r="AB13" s="113">
        <v>11</v>
      </c>
      <c r="AC13" s="114">
        <v>22</v>
      </c>
      <c r="AD13" s="114">
        <v>23</v>
      </c>
      <c r="AE13" s="113">
        <v>18</v>
      </c>
      <c r="AF13" s="113">
        <v>14</v>
      </c>
      <c r="AG13" s="113">
        <v>20</v>
      </c>
      <c r="AH13" s="113">
        <v>17</v>
      </c>
      <c r="AI13" s="121">
        <v>37</v>
      </c>
      <c r="AJ13" s="115">
        <v>38</v>
      </c>
      <c r="AK13" s="113">
        <v>12</v>
      </c>
      <c r="AL13" s="113">
        <v>12</v>
      </c>
      <c r="AM13" s="113">
        <v>11</v>
      </c>
      <c r="AN13" s="113">
        <v>9</v>
      </c>
      <c r="AO13" s="114">
        <v>15</v>
      </c>
      <c r="AP13" s="114">
        <v>16</v>
      </c>
      <c r="AQ13" s="113">
        <v>8</v>
      </c>
      <c r="AR13" s="113">
        <v>10</v>
      </c>
      <c r="AS13" s="113">
        <v>10</v>
      </c>
      <c r="AT13" s="113">
        <v>8</v>
      </c>
      <c r="AU13" s="113">
        <v>10</v>
      </c>
      <c r="AV13" s="113">
        <v>10</v>
      </c>
      <c r="AW13" s="113">
        <v>12</v>
      </c>
      <c r="AX13" s="114">
        <v>23</v>
      </c>
      <c r="AY13" s="114">
        <v>23</v>
      </c>
      <c r="AZ13" s="113">
        <v>15</v>
      </c>
      <c r="BA13" s="113">
        <v>10</v>
      </c>
      <c r="BB13" s="113">
        <v>12</v>
      </c>
      <c r="BC13" s="113">
        <v>12</v>
      </c>
      <c r="BD13" s="113">
        <v>17</v>
      </c>
      <c r="BE13" s="113">
        <v>8</v>
      </c>
      <c r="BF13" s="113">
        <v>12</v>
      </c>
      <c r="BG13" s="113">
        <v>22</v>
      </c>
      <c r="BH13" s="113">
        <v>20</v>
      </c>
      <c r="BI13" s="113">
        <v>13</v>
      </c>
      <c r="BJ13" s="113">
        <v>12</v>
      </c>
      <c r="BK13" s="113">
        <v>11</v>
      </c>
      <c r="BL13" s="113">
        <v>13</v>
      </c>
      <c r="BM13" s="113">
        <v>10</v>
      </c>
      <c r="BN13" s="113">
        <v>11</v>
      </c>
      <c r="BO13" s="113">
        <v>12</v>
      </c>
      <c r="BP13" s="113">
        <v>12</v>
      </c>
    </row>
    <row r="14" spans="1:68" x14ac:dyDescent="0.25">
      <c r="A14" s="20">
        <v>404565</v>
      </c>
      <c r="B14" s="139">
        <v>13</v>
      </c>
      <c r="C14" s="113">
        <v>21</v>
      </c>
      <c r="D14" s="139">
        <v>14</v>
      </c>
      <c r="E14" s="139">
        <v>11</v>
      </c>
      <c r="F14" s="121">
        <v>11</v>
      </c>
      <c r="G14" s="121">
        <v>14</v>
      </c>
      <c r="H14" s="139">
        <v>12</v>
      </c>
      <c r="I14" s="139">
        <v>12</v>
      </c>
      <c r="J14" s="139">
        <v>13</v>
      </c>
      <c r="K14" s="113">
        <v>13</v>
      </c>
      <c r="L14" s="139">
        <v>13</v>
      </c>
      <c r="M14" s="139">
        <v>17</v>
      </c>
      <c r="N14" s="139">
        <v>17</v>
      </c>
      <c r="O14" s="115">
        <v>9</v>
      </c>
      <c r="P14" s="115">
        <v>9</v>
      </c>
      <c r="Q14" s="139">
        <v>11</v>
      </c>
      <c r="R14" s="139">
        <v>11</v>
      </c>
      <c r="S14" s="113">
        <v>25</v>
      </c>
      <c r="T14" s="139">
        <v>15</v>
      </c>
      <c r="U14" s="139">
        <v>19</v>
      </c>
      <c r="V14" s="139">
        <v>31</v>
      </c>
      <c r="W14" s="121">
        <v>15</v>
      </c>
      <c r="X14" s="115">
        <v>15</v>
      </c>
      <c r="Y14" s="115">
        <v>16</v>
      </c>
      <c r="Z14" s="115">
        <v>17</v>
      </c>
      <c r="AA14" s="113">
        <v>10</v>
      </c>
      <c r="AB14" s="113">
        <v>11</v>
      </c>
      <c r="AC14" s="121">
        <v>22</v>
      </c>
      <c r="AD14" s="121">
        <v>23</v>
      </c>
      <c r="AE14" s="113">
        <v>17</v>
      </c>
      <c r="AF14" s="113">
        <v>14</v>
      </c>
      <c r="AG14" s="139">
        <v>19</v>
      </c>
      <c r="AH14" s="139">
        <v>17</v>
      </c>
      <c r="AI14" s="121">
        <v>38</v>
      </c>
      <c r="AJ14" s="115">
        <v>38</v>
      </c>
      <c r="AK14" s="139">
        <v>12</v>
      </c>
      <c r="AL14" s="139">
        <v>12</v>
      </c>
      <c r="AM14" s="139">
        <v>11</v>
      </c>
      <c r="AN14" s="139">
        <v>9</v>
      </c>
      <c r="AO14" s="121">
        <v>15</v>
      </c>
      <c r="AP14" s="121">
        <v>16</v>
      </c>
      <c r="AQ14" s="139">
        <v>8</v>
      </c>
      <c r="AR14" s="139">
        <v>10</v>
      </c>
      <c r="AS14" s="139">
        <v>10</v>
      </c>
      <c r="AT14" s="139">
        <v>8</v>
      </c>
      <c r="AU14" s="139">
        <v>10</v>
      </c>
      <c r="AV14" s="139">
        <v>11</v>
      </c>
      <c r="AW14" s="139">
        <v>12</v>
      </c>
      <c r="AX14" s="121">
        <v>23</v>
      </c>
      <c r="AY14" s="121">
        <v>23</v>
      </c>
      <c r="AZ14" s="139">
        <v>15</v>
      </c>
      <c r="BA14" s="139">
        <v>10</v>
      </c>
      <c r="BB14" s="139">
        <v>12</v>
      </c>
      <c r="BC14" s="139">
        <v>12</v>
      </c>
      <c r="BD14" s="139">
        <v>17</v>
      </c>
      <c r="BE14" s="139">
        <v>8</v>
      </c>
      <c r="BF14" s="139">
        <v>13</v>
      </c>
      <c r="BG14" s="139">
        <v>23</v>
      </c>
      <c r="BH14" s="139">
        <v>20</v>
      </c>
      <c r="BI14" s="139">
        <v>13</v>
      </c>
      <c r="BJ14" s="139">
        <v>12</v>
      </c>
      <c r="BK14" s="139">
        <v>11</v>
      </c>
      <c r="BL14" s="139">
        <v>13</v>
      </c>
      <c r="BM14" s="139">
        <v>10</v>
      </c>
      <c r="BN14" s="139">
        <v>11</v>
      </c>
      <c r="BO14" s="139">
        <v>12</v>
      </c>
      <c r="BP14" s="139">
        <v>12</v>
      </c>
    </row>
    <row r="15" spans="1:68" x14ac:dyDescent="0.25">
      <c r="A15" s="134">
        <v>512535</v>
      </c>
      <c r="B15" s="59">
        <v>13</v>
      </c>
      <c r="C15" s="103">
        <v>21</v>
      </c>
      <c r="D15" s="59">
        <v>14</v>
      </c>
      <c r="E15" s="59">
        <v>11</v>
      </c>
      <c r="F15" s="59">
        <v>11</v>
      </c>
      <c r="G15" s="59">
        <v>14</v>
      </c>
      <c r="H15" s="59">
        <v>12</v>
      </c>
      <c r="I15" s="59">
        <v>12</v>
      </c>
      <c r="J15" s="59">
        <v>12</v>
      </c>
      <c r="K15" s="59">
        <v>13</v>
      </c>
      <c r="L15" s="59">
        <v>13</v>
      </c>
      <c r="M15" s="59">
        <v>16</v>
      </c>
      <c r="N15" s="59">
        <v>17</v>
      </c>
      <c r="O15" s="63">
        <v>9</v>
      </c>
      <c r="P15" s="108">
        <v>9</v>
      </c>
      <c r="Q15" s="59">
        <v>11</v>
      </c>
      <c r="R15" s="59">
        <v>11</v>
      </c>
      <c r="S15" s="59">
        <v>25</v>
      </c>
      <c r="T15" s="59">
        <v>15</v>
      </c>
      <c r="U15" s="59">
        <v>19</v>
      </c>
      <c r="V15" s="59">
        <v>30</v>
      </c>
      <c r="W15" s="59">
        <v>15</v>
      </c>
      <c r="X15" s="63">
        <v>15</v>
      </c>
      <c r="Y15" s="108">
        <v>16</v>
      </c>
      <c r="Z15" s="63">
        <v>17</v>
      </c>
      <c r="AA15" s="101">
        <v>10</v>
      </c>
      <c r="AB15" s="45">
        <v>11</v>
      </c>
      <c r="AC15" s="105">
        <v>22</v>
      </c>
      <c r="AD15" s="59">
        <v>23</v>
      </c>
      <c r="AE15" s="105">
        <v>18</v>
      </c>
      <c r="AF15" s="101">
        <v>14</v>
      </c>
      <c r="AG15" s="59">
        <v>18</v>
      </c>
      <c r="AH15" s="59">
        <v>17</v>
      </c>
      <c r="AI15" s="59">
        <v>39</v>
      </c>
      <c r="AJ15" s="63">
        <v>40</v>
      </c>
      <c r="AK15" s="45">
        <v>12</v>
      </c>
      <c r="AL15" s="59">
        <v>12</v>
      </c>
      <c r="AM15" s="59">
        <v>11</v>
      </c>
      <c r="AN15" s="59">
        <v>9</v>
      </c>
      <c r="AO15" s="59">
        <v>15</v>
      </c>
      <c r="AP15" s="59">
        <v>16</v>
      </c>
      <c r="AQ15" s="59">
        <v>8</v>
      </c>
      <c r="AR15" s="59">
        <v>10</v>
      </c>
      <c r="AS15" s="59">
        <v>10</v>
      </c>
      <c r="AT15" s="59">
        <v>8</v>
      </c>
      <c r="AU15" s="59">
        <v>10</v>
      </c>
      <c r="AV15" s="59">
        <v>10</v>
      </c>
      <c r="AW15" s="59">
        <v>12</v>
      </c>
      <c r="AX15" s="59">
        <v>23</v>
      </c>
      <c r="AY15" s="59">
        <v>23</v>
      </c>
      <c r="AZ15" s="101">
        <v>15</v>
      </c>
      <c r="BA15" s="59">
        <v>10</v>
      </c>
      <c r="BB15" s="59">
        <v>12</v>
      </c>
      <c r="BC15" s="59">
        <v>12</v>
      </c>
      <c r="BD15" s="104">
        <v>16</v>
      </c>
      <c r="BE15" s="59">
        <v>8</v>
      </c>
      <c r="BF15" s="59">
        <v>12</v>
      </c>
      <c r="BG15" s="59">
        <v>22</v>
      </c>
      <c r="BH15" s="59">
        <v>20</v>
      </c>
      <c r="BI15" s="59">
        <v>13</v>
      </c>
      <c r="BJ15" s="59">
        <v>12</v>
      </c>
      <c r="BK15" s="59">
        <v>11</v>
      </c>
      <c r="BL15" s="59">
        <v>13</v>
      </c>
      <c r="BM15" s="101">
        <v>10</v>
      </c>
      <c r="BN15" s="59">
        <v>11</v>
      </c>
      <c r="BO15" s="59">
        <v>12</v>
      </c>
      <c r="BP15" s="59">
        <v>12</v>
      </c>
    </row>
    <row r="16" spans="1:68" x14ac:dyDescent="0.25">
      <c r="A16" s="20">
        <v>334364</v>
      </c>
      <c r="B16" s="113">
        <v>13</v>
      </c>
      <c r="C16" s="113">
        <v>21</v>
      </c>
      <c r="D16" s="113">
        <v>14</v>
      </c>
      <c r="E16" s="113">
        <v>10</v>
      </c>
      <c r="F16" s="114">
        <v>11</v>
      </c>
      <c r="G16" s="114">
        <v>14</v>
      </c>
      <c r="H16" s="113">
        <v>12</v>
      </c>
      <c r="I16" s="113">
        <v>12</v>
      </c>
      <c r="J16" s="113">
        <v>12</v>
      </c>
      <c r="K16" s="113">
        <v>13</v>
      </c>
      <c r="L16" s="113">
        <v>13</v>
      </c>
      <c r="M16" s="113">
        <v>16</v>
      </c>
      <c r="N16" s="113">
        <v>17</v>
      </c>
      <c r="O16" s="115">
        <v>9</v>
      </c>
      <c r="P16" s="115">
        <v>9</v>
      </c>
      <c r="Q16" s="113">
        <v>11</v>
      </c>
      <c r="R16" s="113">
        <v>11</v>
      </c>
      <c r="S16" s="113">
        <v>25</v>
      </c>
      <c r="T16" s="113">
        <v>15</v>
      </c>
      <c r="U16" s="113">
        <v>19</v>
      </c>
      <c r="V16" s="113">
        <v>30</v>
      </c>
      <c r="W16" s="114">
        <v>15</v>
      </c>
      <c r="X16" s="115">
        <v>15</v>
      </c>
      <c r="Y16" s="115">
        <v>15</v>
      </c>
      <c r="Z16" s="115">
        <v>17</v>
      </c>
      <c r="AA16" s="113">
        <v>10</v>
      </c>
      <c r="AB16" s="113">
        <v>11</v>
      </c>
      <c r="AC16" s="114">
        <v>22</v>
      </c>
      <c r="AD16" s="114">
        <v>23</v>
      </c>
      <c r="AE16" s="113">
        <v>16</v>
      </c>
      <c r="AF16" s="113">
        <v>14</v>
      </c>
      <c r="AG16" s="113">
        <v>19</v>
      </c>
      <c r="AH16" s="113">
        <v>17</v>
      </c>
      <c r="AI16" s="114">
        <v>39</v>
      </c>
      <c r="AJ16" s="115">
        <v>39</v>
      </c>
      <c r="AK16" s="113">
        <v>12</v>
      </c>
      <c r="AL16" s="113">
        <v>12</v>
      </c>
      <c r="AM16" s="113">
        <v>11</v>
      </c>
      <c r="AN16" s="113">
        <v>9</v>
      </c>
      <c r="AO16" s="114">
        <v>15</v>
      </c>
      <c r="AP16" s="114">
        <v>16</v>
      </c>
      <c r="AQ16" s="113">
        <v>8</v>
      </c>
      <c r="AR16" s="113">
        <v>10</v>
      </c>
      <c r="AS16" s="113">
        <v>10</v>
      </c>
      <c r="AT16" s="113">
        <v>8</v>
      </c>
      <c r="AU16" s="113">
        <v>10</v>
      </c>
      <c r="AV16" s="113">
        <v>10</v>
      </c>
      <c r="AW16" s="113">
        <v>12</v>
      </c>
      <c r="AX16" s="114">
        <v>23</v>
      </c>
      <c r="AY16" s="114">
        <v>23</v>
      </c>
      <c r="AZ16" s="113">
        <v>15</v>
      </c>
      <c r="BA16" s="113">
        <v>10</v>
      </c>
      <c r="BB16" s="113">
        <v>12</v>
      </c>
      <c r="BC16" s="113">
        <v>12</v>
      </c>
      <c r="BD16" s="113">
        <v>16</v>
      </c>
      <c r="BE16" s="113">
        <v>8</v>
      </c>
      <c r="BF16" s="113">
        <v>12</v>
      </c>
      <c r="BG16" s="113">
        <v>22</v>
      </c>
      <c r="BH16" s="113">
        <v>20</v>
      </c>
      <c r="BI16" s="113">
        <v>13</v>
      </c>
      <c r="BJ16" s="113">
        <v>12</v>
      </c>
      <c r="BK16" s="113">
        <v>11</v>
      </c>
      <c r="BL16" s="113">
        <v>13</v>
      </c>
      <c r="BM16" s="113">
        <v>10</v>
      </c>
      <c r="BN16" s="113">
        <v>11</v>
      </c>
      <c r="BO16" s="113">
        <v>12</v>
      </c>
      <c r="BP16" s="113">
        <v>12</v>
      </c>
    </row>
    <row r="17" spans="1:68" x14ac:dyDescent="0.25">
      <c r="A17" s="20">
        <v>186259</v>
      </c>
      <c r="B17" s="113">
        <v>13</v>
      </c>
      <c r="C17" s="113">
        <v>21</v>
      </c>
      <c r="D17" s="113">
        <v>14</v>
      </c>
      <c r="E17" s="113">
        <v>11</v>
      </c>
      <c r="F17" s="114">
        <v>12</v>
      </c>
      <c r="G17" s="114">
        <v>14</v>
      </c>
      <c r="H17" s="113">
        <v>12</v>
      </c>
      <c r="I17" s="113">
        <v>12</v>
      </c>
      <c r="J17" s="113">
        <v>12</v>
      </c>
      <c r="K17" s="113">
        <v>13</v>
      </c>
      <c r="L17" s="113">
        <v>13</v>
      </c>
      <c r="M17" s="113">
        <v>16</v>
      </c>
      <c r="N17" s="113">
        <v>17</v>
      </c>
      <c r="O17" s="115">
        <v>9</v>
      </c>
      <c r="P17" s="115">
        <v>9</v>
      </c>
      <c r="Q17" s="113">
        <v>11</v>
      </c>
      <c r="R17" s="113">
        <v>11</v>
      </c>
      <c r="S17" s="113">
        <v>25</v>
      </c>
      <c r="T17" s="113">
        <v>15</v>
      </c>
      <c r="U17" s="113">
        <v>19</v>
      </c>
      <c r="V17" s="113">
        <v>29</v>
      </c>
      <c r="W17" s="114">
        <v>15</v>
      </c>
      <c r="X17" s="115">
        <v>15</v>
      </c>
      <c r="Y17" s="115">
        <v>17</v>
      </c>
      <c r="Z17" s="115">
        <v>17</v>
      </c>
      <c r="AA17" s="113">
        <v>10</v>
      </c>
      <c r="AB17" s="113">
        <v>11</v>
      </c>
      <c r="AC17" s="114">
        <v>22</v>
      </c>
      <c r="AD17" s="114">
        <v>23</v>
      </c>
      <c r="AE17" s="113">
        <v>16</v>
      </c>
      <c r="AF17" s="113">
        <v>14</v>
      </c>
      <c r="AG17" s="113">
        <v>19</v>
      </c>
      <c r="AH17" s="113">
        <v>17</v>
      </c>
      <c r="AI17" s="121">
        <v>38</v>
      </c>
      <c r="AJ17" s="115">
        <v>40</v>
      </c>
      <c r="AK17" s="113">
        <v>12</v>
      </c>
      <c r="AL17" s="113">
        <v>12</v>
      </c>
      <c r="AM17" s="113">
        <v>11</v>
      </c>
      <c r="AN17" s="113">
        <v>9</v>
      </c>
      <c r="AO17" s="114">
        <v>15</v>
      </c>
      <c r="AP17" s="114">
        <v>16</v>
      </c>
      <c r="AQ17" s="113">
        <v>8</v>
      </c>
      <c r="AR17" s="113">
        <v>10</v>
      </c>
      <c r="AS17" s="113">
        <v>11</v>
      </c>
      <c r="AT17" s="113">
        <v>8</v>
      </c>
      <c r="AU17" s="113">
        <v>10</v>
      </c>
      <c r="AV17" s="113">
        <v>10</v>
      </c>
      <c r="AW17" s="113">
        <v>12</v>
      </c>
      <c r="AX17" s="114">
        <v>23</v>
      </c>
      <c r="AY17" s="114">
        <v>23</v>
      </c>
      <c r="AZ17" s="113">
        <v>15</v>
      </c>
      <c r="BA17" s="113">
        <v>10</v>
      </c>
      <c r="BB17" s="113">
        <v>12</v>
      </c>
      <c r="BC17" s="113">
        <v>12</v>
      </c>
      <c r="BD17" s="113">
        <v>16</v>
      </c>
      <c r="BE17" s="113">
        <v>8</v>
      </c>
      <c r="BF17" s="113">
        <v>12</v>
      </c>
      <c r="BG17" s="113">
        <v>22</v>
      </c>
      <c r="BH17" s="113">
        <v>20</v>
      </c>
      <c r="BI17" s="113">
        <v>13</v>
      </c>
      <c r="BJ17" s="113">
        <v>12</v>
      </c>
      <c r="BK17" s="113">
        <v>11</v>
      </c>
      <c r="BL17" s="113">
        <v>13</v>
      </c>
      <c r="BM17" s="113">
        <v>10</v>
      </c>
      <c r="BN17" s="113">
        <v>11</v>
      </c>
      <c r="BO17" s="113">
        <v>12</v>
      </c>
      <c r="BP17" s="113">
        <v>12</v>
      </c>
    </row>
    <row r="18" spans="1:68" x14ac:dyDescent="0.25">
      <c r="A18" s="133" t="s">
        <v>437</v>
      </c>
      <c r="B18" s="54">
        <v>13</v>
      </c>
      <c r="C18" s="54">
        <v>21</v>
      </c>
      <c r="D18" s="54">
        <v>14</v>
      </c>
      <c r="E18" s="54">
        <v>11</v>
      </c>
      <c r="F18" s="114">
        <v>11</v>
      </c>
      <c r="G18" s="114">
        <v>14</v>
      </c>
      <c r="H18" s="54">
        <v>12</v>
      </c>
      <c r="I18" s="54">
        <v>12</v>
      </c>
      <c r="J18" s="54">
        <v>12</v>
      </c>
      <c r="K18" s="54">
        <v>13</v>
      </c>
      <c r="L18" s="54">
        <v>13</v>
      </c>
      <c r="M18" s="54">
        <v>17</v>
      </c>
      <c r="N18" s="54">
        <v>17</v>
      </c>
      <c r="O18" s="115">
        <v>9</v>
      </c>
      <c r="P18" s="115">
        <v>9</v>
      </c>
      <c r="Q18" s="54">
        <v>11</v>
      </c>
      <c r="R18" s="54">
        <v>11</v>
      </c>
      <c r="S18" s="54">
        <v>25</v>
      </c>
      <c r="T18" s="54">
        <v>15</v>
      </c>
      <c r="U18" s="54">
        <v>19</v>
      </c>
      <c r="V18" s="54">
        <v>30</v>
      </c>
      <c r="W18" s="121">
        <v>15</v>
      </c>
      <c r="X18" s="115">
        <v>15</v>
      </c>
      <c r="Y18" s="115">
        <v>16</v>
      </c>
      <c r="Z18" s="115">
        <v>17</v>
      </c>
      <c r="AA18" s="54">
        <v>10</v>
      </c>
      <c r="AB18" s="54">
        <v>11</v>
      </c>
      <c r="AC18" s="114">
        <v>22</v>
      </c>
      <c r="AD18" s="114">
        <v>23</v>
      </c>
      <c r="AE18" s="54">
        <v>17</v>
      </c>
      <c r="AF18" s="54">
        <v>14</v>
      </c>
      <c r="AG18" s="54">
        <v>18</v>
      </c>
      <c r="AH18" s="54">
        <v>17</v>
      </c>
      <c r="AI18" s="121">
        <v>40</v>
      </c>
      <c r="AJ18" s="115">
        <v>40</v>
      </c>
      <c r="AK18" s="54">
        <v>12</v>
      </c>
      <c r="AL18" s="54">
        <v>12</v>
      </c>
      <c r="AM18" s="54">
        <v>11</v>
      </c>
      <c r="AN18" s="54">
        <v>9</v>
      </c>
      <c r="AO18" s="114">
        <v>15</v>
      </c>
      <c r="AP18" s="114">
        <v>16</v>
      </c>
      <c r="AQ18" s="54">
        <v>8</v>
      </c>
      <c r="AR18" s="54">
        <v>10</v>
      </c>
      <c r="AS18" s="54">
        <v>10</v>
      </c>
      <c r="AT18" s="54">
        <v>8</v>
      </c>
      <c r="AU18" s="54">
        <v>10</v>
      </c>
      <c r="AV18" s="54">
        <v>10</v>
      </c>
      <c r="AW18" s="54">
        <v>12</v>
      </c>
      <c r="AX18" s="114">
        <v>23</v>
      </c>
      <c r="AY18" s="114">
        <v>23</v>
      </c>
      <c r="AZ18" s="54">
        <v>15</v>
      </c>
      <c r="BA18" s="54">
        <v>10</v>
      </c>
      <c r="BB18" s="54">
        <v>12</v>
      </c>
      <c r="BC18" s="54">
        <v>12</v>
      </c>
      <c r="BD18" s="54">
        <v>17</v>
      </c>
      <c r="BE18" s="54">
        <v>8</v>
      </c>
      <c r="BF18" s="54">
        <v>12</v>
      </c>
      <c r="BG18" s="54">
        <v>22</v>
      </c>
      <c r="BH18" s="54">
        <v>20</v>
      </c>
      <c r="BI18" s="54">
        <v>13</v>
      </c>
      <c r="BJ18" s="54">
        <v>14</v>
      </c>
      <c r="BK18" s="54">
        <v>11</v>
      </c>
      <c r="BL18" s="54">
        <v>13</v>
      </c>
      <c r="BM18" s="54">
        <v>10</v>
      </c>
      <c r="BN18" s="54">
        <v>11</v>
      </c>
      <c r="BO18" s="54">
        <v>12</v>
      </c>
      <c r="BP18" s="54">
        <v>12</v>
      </c>
    </row>
    <row r="19" spans="1:68" x14ac:dyDescent="0.25">
      <c r="A19" s="133">
        <v>483446</v>
      </c>
      <c r="B19" s="113">
        <v>13</v>
      </c>
      <c r="C19" s="113">
        <v>21</v>
      </c>
      <c r="D19" s="113">
        <v>14</v>
      </c>
      <c r="E19" s="113">
        <v>11</v>
      </c>
      <c r="F19" s="114">
        <v>11</v>
      </c>
      <c r="G19" s="114">
        <v>14</v>
      </c>
      <c r="H19" s="113">
        <v>12</v>
      </c>
      <c r="I19" s="113">
        <v>12</v>
      </c>
      <c r="J19" s="113">
        <v>13</v>
      </c>
      <c r="K19" s="113">
        <v>13</v>
      </c>
      <c r="L19" s="113">
        <v>13</v>
      </c>
      <c r="M19" s="113">
        <v>16</v>
      </c>
      <c r="N19" s="113">
        <v>17</v>
      </c>
      <c r="O19" s="115">
        <v>9</v>
      </c>
      <c r="P19" s="115">
        <v>9</v>
      </c>
      <c r="Q19" s="113">
        <v>11</v>
      </c>
      <c r="R19" s="113">
        <v>11</v>
      </c>
      <c r="S19" s="113">
        <v>25</v>
      </c>
      <c r="T19" s="113">
        <v>15</v>
      </c>
      <c r="U19" s="113">
        <v>19</v>
      </c>
      <c r="V19" s="113">
        <v>30</v>
      </c>
      <c r="W19" s="115">
        <v>15</v>
      </c>
      <c r="X19" s="115">
        <v>16</v>
      </c>
      <c r="Y19" s="115">
        <v>17</v>
      </c>
      <c r="Z19" s="115">
        <v>17</v>
      </c>
      <c r="AA19" s="113">
        <v>10</v>
      </c>
      <c r="AB19" s="113">
        <v>11</v>
      </c>
      <c r="AC19" s="114">
        <v>22</v>
      </c>
      <c r="AD19" s="114">
        <v>23</v>
      </c>
      <c r="AE19" s="113">
        <v>18</v>
      </c>
      <c r="AF19" s="113">
        <v>14</v>
      </c>
      <c r="AG19" s="113">
        <v>20</v>
      </c>
      <c r="AH19" s="113">
        <v>17</v>
      </c>
      <c r="AI19" s="115">
        <v>35</v>
      </c>
      <c r="AJ19" s="121">
        <v>38</v>
      </c>
      <c r="AK19" s="113">
        <v>12</v>
      </c>
      <c r="AL19" s="113">
        <v>12</v>
      </c>
      <c r="AM19" s="113">
        <v>11</v>
      </c>
      <c r="AN19" s="113">
        <v>9</v>
      </c>
      <c r="AO19" s="114">
        <v>15</v>
      </c>
      <c r="AP19" s="114">
        <v>16</v>
      </c>
      <c r="AQ19" s="113">
        <v>8</v>
      </c>
      <c r="AR19" s="113">
        <v>10</v>
      </c>
      <c r="AS19" s="113">
        <v>10</v>
      </c>
      <c r="AT19" s="113">
        <v>8</v>
      </c>
      <c r="AU19" s="113">
        <v>10</v>
      </c>
      <c r="AV19" s="113">
        <v>10</v>
      </c>
      <c r="AW19" s="113">
        <v>12</v>
      </c>
      <c r="AX19" s="114">
        <v>23</v>
      </c>
      <c r="AY19" s="114">
        <v>23</v>
      </c>
      <c r="AZ19" s="113">
        <v>16</v>
      </c>
      <c r="BA19" s="113">
        <v>10</v>
      </c>
      <c r="BB19" s="113">
        <v>12</v>
      </c>
      <c r="BC19" s="113">
        <v>12</v>
      </c>
      <c r="BD19" s="113">
        <v>16</v>
      </c>
      <c r="BE19" s="113">
        <v>8</v>
      </c>
      <c r="BF19" s="113">
        <v>12</v>
      </c>
      <c r="BG19" s="113">
        <v>22</v>
      </c>
      <c r="BH19" s="113">
        <v>20</v>
      </c>
      <c r="BI19" s="113">
        <v>13</v>
      </c>
      <c r="BJ19" s="113">
        <v>12</v>
      </c>
      <c r="BK19" s="113">
        <v>11</v>
      </c>
      <c r="BL19" s="113">
        <v>13</v>
      </c>
      <c r="BM19" s="113">
        <v>10</v>
      </c>
      <c r="BN19" s="113">
        <v>11</v>
      </c>
      <c r="BO19" s="113">
        <v>12</v>
      </c>
      <c r="BP19" s="113">
        <v>12</v>
      </c>
    </row>
    <row r="20" spans="1:68" x14ac:dyDescent="0.25">
      <c r="A20" s="20">
        <v>855441</v>
      </c>
      <c r="B20" s="113">
        <v>13</v>
      </c>
      <c r="C20" s="113">
        <v>21</v>
      </c>
      <c r="D20" s="113">
        <v>14</v>
      </c>
      <c r="E20" s="113">
        <v>11</v>
      </c>
      <c r="F20" s="114">
        <v>11</v>
      </c>
      <c r="G20" s="114">
        <v>14</v>
      </c>
      <c r="H20" s="113">
        <v>12</v>
      </c>
      <c r="I20" s="113">
        <v>12</v>
      </c>
      <c r="J20" s="113">
        <v>13</v>
      </c>
      <c r="K20" s="113">
        <v>13</v>
      </c>
      <c r="L20" s="113">
        <v>13</v>
      </c>
      <c r="M20" s="113">
        <v>16</v>
      </c>
      <c r="N20" s="113">
        <v>17</v>
      </c>
      <c r="O20" s="115">
        <v>9</v>
      </c>
      <c r="P20" s="115">
        <v>9</v>
      </c>
      <c r="Q20" s="113">
        <v>11</v>
      </c>
      <c r="R20" s="113">
        <v>11</v>
      </c>
      <c r="S20" s="113">
        <v>25</v>
      </c>
      <c r="T20" s="113">
        <v>15</v>
      </c>
      <c r="U20" s="113">
        <v>19</v>
      </c>
      <c r="V20" s="113">
        <v>30</v>
      </c>
      <c r="W20" s="114">
        <v>15</v>
      </c>
      <c r="X20" s="115">
        <v>16</v>
      </c>
      <c r="Y20" s="115">
        <v>17</v>
      </c>
      <c r="Z20" s="115">
        <v>17</v>
      </c>
      <c r="AA20" s="113">
        <v>10</v>
      </c>
      <c r="AB20" s="113">
        <v>11</v>
      </c>
      <c r="AC20" s="114">
        <v>22</v>
      </c>
      <c r="AD20" s="114">
        <v>23</v>
      </c>
      <c r="AE20" s="113">
        <v>18</v>
      </c>
      <c r="AF20" s="113">
        <v>14</v>
      </c>
      <c r="AG20" s="113">
        <v>20</v>
      </c>
      <c r="AH20" s="113">
        <v>17</v>
      </c>
      <c r="AI20" s="114">
        <v>35</v>
      </c>
      <c r="AJ20" s="114">
        <v>38</v>
      </c>
      <c r="AK20" s="113">
        <v>12</v>
      </c>
      <c r="AL20" s="113">
        <v>12</v>
      </c>
      <c r="AM20" s="113">
        <v>11</v>
      </c>
      <c r="AN20" s="113">
        <v>9</v>
      </c>
      <c r="AO20" s="114">
        <v>15</v>
      </c>
      <c r="AP20" s="114">
        <v>16</v>
      </c>
      <c r="AQ20" s="113">
        <v>8</v>
      </c>
      <c r="AR20" s="113">
        <v>10</v>
      </c>
      <c r="AS20" s="113">
        <v>10</v>
      </c>
      <c r="AT20" s="113">
        <v>8</v>
      </c>
      <c r="AU20" s="113">
        <v>10</v>
      </c>
      <c r="AV20" s="113">
        <v>10</v>
      </c>
      <c r="AW20" s="113">
        <v>12</v>
      </c>
      <c r="AX20" s="114">
        <v>23</v>
      </c>
      <c r="AY20" s="114">
        <v>23</v>
      </c>
      <c r="AZ20" s="113">
        <v>16</v>
      </c>
      <c r="BA20" s="113">
        <v>10</v>
      </c>
      <c r="BB20" s="113">
        <v>12</v>
      </c>
      <c r="BC20" s="113">
        <v>12</v>
      </c>
      <c r="BD20" s="113">
        <v>16</v>
      </c>
      <c r="BE20" s="113">
        <v>8</v>
      </c>
      <c r="BF20" s="113">
        <v>12</v>
      </c>
      <c r="BG20" s="113">
        <v>22</v>
      </c>
      <c r="BH20" s="113">
        <v>20</v>
      </c>
      <c r="BI20" s="113">
        <v>13</v>
      </c>
      <c r="BJ20" s="113">
        <v>12</v>
      </c>
      <c r="BK20" s="113">
        <v>11</v>
      </c>
      <c r="BL20" s="113">
        <v>13</v>
      </c>
      <c r="BM20" s="113">
        <v>10</v>
      </c>
      <c r="BN20" s="113">
        <v>11</v>
      </c>
      <c r="BO20" s="113">
        <v>12</v>
      </c>
      <c r="BP20" s="113">
        <v>12</v>
      </c>
    </row>
    <row r="21" spans="1:68" x14ac:dyDescent="0.25">
      <c r="A21" s="20">
        <v>770718</v>
      </c>
      <c r="B21" s="113">
        <v>13</v>
      </c>
      <c r="C21" s="113">
        <v>21</v>
      </c>
      <c r="D21" s="113">
        <v>14</v>
      </c>
      <c r="E21" s="113">
        <v>11</v>
      </c>
      <c r="F21" s="114">
        <v>11</v>
      </c>
      <c r="G21" s="114">
        <v>14</v>
      </c>
      <c r="H21" s="113">
        <v>12</v>
      </c>
      <c r="I21" s="113">
        <v>12</v>
      </c>
      <c r="J21" s="113">
        <v>12</v>
      </c>
      <c r="K21" s="113">
        <v>13</v>
      </c>
      <c r="L21" s="113">
        <v>13</v>
      </c>
      <c r="M21" s="113">
        <v>16</v>
      </c>
      <c r="N21" s="113">
        <v>17</v>
      </c>
      <c r="O21" s="115">
        <v>9</v>
      </c>
      <c r="P21" s="115">
        <v>9</v>
      </c>
      <c r="Q21" s="113">
        <v>11</v>
      </c>
      <c r="R21" s="113">
        <v>11</v>
      </c>
      <c r="S21" s="113">
        <v>25</v>
      </c>
      <c r="T21" s="113">
        <v>15</v>
      </c>
      <c r="U21" s="113">
        <v>19</v>
      </c>
      <c r="V21" s="113">
        <v>29</v>
      </c>
      <c r="W21" s="114">
        <v>15</v>
      </c>
      <c r="X21" s="121">
        <v>15</v>
      </c>
      <c r="Y21" s="115">
        <v>16</v>
      </c>
      <c r="Z21" s="115">
        <v>17</v>
      </c>
      <c r="AA21" s="113">
        <v>10</v>
      </c>
      <c r="AB21" s="113">
        <v>11</v>
      </c>
      <c r="AC21" s="114">
        <v>22</v>
      </c>
      <c r="AD21" s="114">
        <v>23</v>
      </c>
      <c r="AE21" s="113">
        <v>18</v>
      </c>
      <c r="AF21" s="113">
        <v>14</v>
      </c>
      <c r="AG21" s="113">
        <v>18</v>
      </c>
      <c r="AH21" s="113">
        <v>17</v>
      </c>
      <c r="AI21" s="115">
        <v>38</v>
      </c>
      <c r="AJ21" s="114">
        <v>39</v>
      </c>
      <c r="AK21" s="113">
        <v>12</v>
      </c>
      <c r="AL21" s="113">
        <v>12</v>
      </c>
      <c r="AM21" s="113">
        <v>11</v>
      </c>
      <c r="AN21" s="113">
        <v>9</v>
      </c>
      <c r="AO21" s="114">
        <v>15</v>
      </c>
      <c r="AP21" s="114">
        <v>16</v>
      </c>
      <c r="AQ21" s="113">
        <v>8</v>
      </c>
      <c r="AR21" s="113">
        <v>11</v>
      </c>
      <c r="AS21" s="113">
        <v>10</v>
      </c>
      <c r="AT21" s="113">
        <v>8</v>
      </c>
      <c r="AU21" s="113">
        <v>10</v>
      </c>
      <c r="AV21" s="113">
        <v>10</v>
      </c>
      <c r="AW21" s="113">
        <v>12</v>
      </c>
      <c r="AX21" s="114">
        <v>23</v>
      </c>
      <c r="AY21" s="114">
        <v>23</v>
      </c>
      <c r="AZ21" s="113">
        <v>15</v>
      </c>
      <c r="BA21" s="113">
        <v>10</v>
      </c>
      <c r="BB21" s="113">
        <v>12</v>
      </c>
      <c r="BC21" s="113">
        <v>12</v>
      </c>
      <c r="BD21" s="113">
        <v>17</v>
      </c>
      <c r="BE21" s="113">
        <v>8</v>
      </c>
      <c r="BF21" s="113">
        <v>12</v>
      </c>
      <c r="BG21" s="113">
        <v>22</v>
      </c>
      <c r="BH21" s="113">
        <v>20</v>
      </c>
      <c r="BI21" s="113">
        <v>13</v>
      </c>
      <c r="BJ21" s="113">
        <v>12</v>
      </c>
      <c r="BK21" s="113">
        <v>11</v>
      </c>
      <c r="BL21" s="113">
        <v>13</v>
      </c>
      <c r="BM21" s="113">
        <v>10</v>
      </c>
      <c r="BN21" s="113">
        <v>11</v>
      </c>
      <c r="BO21" s="113">
        <v>12</v>
      </c>
      <c r="BP21" s="113">
        <v>12</v>
      </c>
    </row>
    <row r="22" spans="1:68" x14ac:dyDescent="0.25">
      <c r="A22" s="20" t="s">
        <v>259</v>
      </c>
      <c r="B22" s="113">
        <v>13</v>
      </c>
      <c r="C22" s="113">
        <v>21</v>
      </c>
      <c r="D22" s="113">
        <v>14</v>
      </c>
      <c r="E22" s="113">
        <v>11</v>
      </c>
      <c r="F22" s="114">
        <v>11</v>
      </c>
      <c r="G22" s="114">
        <v>15</v>
      </c>
      <c r="H22" s="113">
        <v>12</v>
      </c>
      <c r="I22" s="113">
        <v>12</v>
      </c>
      <c r="J22" s="113">
        <v>12</v>
      </c>
      <c r="K22" s="113">
        <v>13</v>
      </c>
      <c r="L22" s="113">
        <v>13</v>
      </c>
      <c r="M22" s="113">
        <v>16</v>
      </c>
      <c r="N22" s="113">
        <v>17</v>
      </c>
      <c r="O22" s="115">
        <v>9</v>
      </c>
      <c r="P22" s="115">
        <v>9</v>
      </c>
      <c r="Q22" s="113">
        <v>11</v>
      </c>
      <c r="R22" s="113">
        <v>11</v>
      </c>
      <c r="S22" s="113">
        <v>25</v>
      </c>
      <c r="T22" s="113">
        <v>15</v>
      </c>
      <c r="U22" s="113">
        <v>19</v>
      </c>
      <c r="V22" s="113">
        <v>30</v>
      </c>
      <c r="W22" s="114">
        <v>15</v>
      </c>
      <c r="X22" s="115">
        <v>15</v>
      </c>
      <c r="Y22" s="115">
        <v>17</v>
      </c>
      <c r="Z22" s="115">
        <v>17</v>
      </c>
      <c r="AA22" s="113">
        <v>10</v>
      </c>
      <c r="AB22" s="113">
        <v>11</v>
      </c>
      <c r="AC22" s="114">
        <v>21</v>
      </c>
      <c r="AD22" s="114">
        <v>23</v>
      </c>
      <c r="AE22" s="113">
        <v>18</v>
      </c>
      <c r="AF22" s="113">
        <v>14</v>
      </c>
      <c r="AG22" s="113">
        <v>21</v>
      </c>
      <c r="AH22" s="113">
        <v>17</v>
      </c>
      <c r="AI22" s="114">
        <v>38</v>
      </c>
      <c r="AJ22" s="115">
        <v>38</v>
      </c>
      <c r="AK22" s="113">
        <v>13</v>
      </c>
      <c r="AL22" s="113">
        <v>12</v>
      </c>
      <c r="AM22" s="113">
        <v>11</v>
      </c>
      <c r="AN22" s="113">
        <v>9</v>
      </c>
      <c r="AO22" s="114">
        <v>15</v>
      </c>
      <c r="AP22" s="114">
        <v>16</v>
      </c>
      <c r="AQ22" s="113">
        <v>8</v>
      </c>
      <c r="AR22" s="113">
        <v>10</v>
      </c>
      <c r="AS22" s="113">
        <v>10</v>
      </c>
      <c r="AT22" s="113">
        <v>8</v>
      </c>
      <c r="AU22" s="113">
        <v>10</v>
      </c>
      <c r="AV22" s="113">
        <v>10</v>
      </c>
      <c r="AW22" s="113">
        <v>12</v>
      </c>
      <c r="AX22" s="114">
        <v>23</v>
      </c>
      <c r="AY22" s="114">
        <v>23</v>
      </c>
      <c r="AZ22" s="113">
        <v>15</v>
      </c>
      <c r="BA22" s="113">
        <v>10</v>
      </c>
      <c r="BB22" s="113">
        <v>12</v>
      </c>
      <c r="BC22" s="113">
        <v>12</v>
      </c>
      <c r="BD22" s="113">
        <v>17</v>
      </c>
      <c r="BE22" s="113">
        <v>8</v>
      </c>
      <c r="BF22" s="113">
        <v>12</v>
      </c>
      <c r="BG22" s="113">
        <v>22</v>
      </c>
      <c r="BH22" s="113">
        <v>20</v>
      </c>
      <c r="BI22" s="113">
        <v>13</v>
      </c>
      <c r="BJ22" s="113">
        <v>12</v>
      </c>
      <c r="BK22" s="113">
        <v>11</v>
      </c>
      <c r="BL22" s="113">
        <v>13</v>
      </c>
      <c r="BM22" s="113">
        <v>10</v>
      </c>
      <c r="BN22" s="113">
        <v>11</v>
      </c>
      <c r="BO22" s="113">
        <v>12</v>
      </c>
      <c r="BP22" s="113">
        <v>12</v>
      </c>
    </row>
    <row r="23" spans="1:68" x14ac:dyDescent="0.25">
      <c r="A23" s="20" t="s">
        <v>256</v>
      </c>
      <c r="B23" s="113">
        <v>13</v>
      </c>
      <c r="C23" s="113">
        <v>21</v>
      </c>
      <c r="D23" s="113">
        <v>14</v>
      </c>
      <c r="E23" s="113">
        <v>11</v>
      </c>
      <c r="F23" s="114">
        <v>11</v>
      </c>
      <c r="G23" s="114">
        <v>14</v>
      </c>
      <c r="H23" s="113">
        <v>12</v>
      </c>
      <c r="I23" s="113">
        <v>12</v>
      </c>
      <c r="J23" s="113">
        <v>12</v>
      </c>
      <c r="K23" s="113">
        <v>13</v>
      </c>
      <c r="L23" s="113">
        <v>13</v>
      </c>
      <c r="M23" s="113">
        <v>16</v>
      </c>
      <c r="N23" s="113">
        <v>17</v>
      </c>
      <c r="O23" s="115">
        <v>9</v>
      </c>
      <c r="P23" s="115">
        <v>9</v>
      </c>
      <c r="Q23" s="113">
        <v>11</v>
      </c>
      <c r="R23" s="113">
        <v>11</v>
      </c>
      <c r="S23" s="113">
        <v>25</v>
      </c>
      <c r="T23" s="113">
        <v>15</v>
      </c>
      <c r="U23" s="113">
        <v>19</v>
      </c>
      <c r="V23" s="113">
        <v>29</v>
      </c>
      <c r="W23" s="114">
        <v>15</v>
      </c>
      <c r="X23" s="115">
        <v>15</v>
      </c>
      <c r="Y23" s="115">
        <v>16</v>
      </c>
      <c r="Z23" s="115">
        <v>17</v>
      </c>
      <c r="AA23" s="113">
        <v>10</v>
      </c>
      <c r="AB23" s="113">
        <v>11</v>
      </c>
      <c r="AC23" s="114">
        <v>22</v>
      </c>
      <c r="AD23" s="114">
        <v>23</v>
      </c>
      <c r="AE23" s="113">
        <v>18</v>
      </c>
      <c r="AF23" s="113">
        <v>14</v>
      </c>
      <c r="AG23" s="113">
        <v>18</v>
      </c>
      <c r="AH23" s="113">
        <v>18</v>
      </c>
      <c r="AI23" s="121">
        <v>38</v>
      </c>
      <c r="AJ23" s="114">
        <v>40</v>
      </c>
      <c r="AK23" s="113">
        <v>11</v>
      </c>
      <c r="AL23" s="113">
        <v>12</v>
      </c>
      <c r="AM23" s="113">
        <v>11</v>
      </c>
      <c r="AN23" s="113">
        <v>9</v>
      </c>
      <c r="AO23" s="114">
        <v>15</v>
      </c>
      <c r="AP23" s="114">
        <v>16</v>
      </c>
      <c r="AQ23" s="113">
        <v>8</v>
      </c>
      <c r="AR23" s="113">
        <v>10</v>
      </c>
      <c r="AS23" s="113">
        <v>10</v>
      </c>
      <c r="AT23" s="113">
        <v>8</v>
      </c>
      <c r="AU23" s="113">
        <v>10</v>
      </c>
      <c r="AV23" s="113">
        <v>10</v>
      </c>
      <c r="AW23" s="113">
        <v>12</v>
      </c>
      <c r="AX23" s="114">
        <v>23</v>
      </c>
      <c r="AY23" s="132">
        <v>23</v>
      </c>
      <c r="AZ23" s="113">
        <v>15</v>
      </c>
      <c r="BA23" s="113">
        <v>10</v>
      </c>
      <c r="BB23" s="113">
        <v>12</v>
      </c>
      <c r="BC23" s="113">
        <v>12</v>
      </c>
      <c r="BD23" s="113">
        <v>16</v>
      </c>
      <c r="BE23" s="113">
        <v>8</v>
      </c>
      <c r="BF23" s="113">
        <v>12</v>
      </c>
      <c r="BG23" s="113">
        <v>23</v>
      </c>
      <c r="BH23" s="113">
        <v>20</v>
      </c>
      <c r="BI23" s="113">
        <v>13</v>
      </c>
      <c r="BJ23" s="113">
        <v>12</v>
      </c>
      <c r="BK23" s="113">
        <v>11</v>
      </c>
      <c r="BL23" s="113">
        <v>13</v>
      </c>
      <c r="BM23" s="113">
        <v>10</v>
      </c>
      <c r="BN23" s="113">
        <v>11</v>
      </c>
      <c r="BO23" s="113">
        <v>12</v>
      </c>
      <c r="BP23" s="113">
        <v>12</v>
      </c>
    </row>
    <row r="24" spans="1:68" x14ac:dyDescent="0.25">
      <c r="A24" s="133">
        <v>555822</v>
      </c>
      <c r="B24" s="129">
        <v>13</v>
      </c>
      <c r="C24" s="103">
        <v>21</v>
      </c>
      <c r="D24" s="129">
        <v>14</v>
      </c>
      <c r="E24" s="129">
        <v>11</v>
      </c>
      <c r="F24" s="4">
        <v>11</v>
      </c>
      <c r="G24" s="4">
        <v>14</v>
      </c>
      <c r="H24" s="129">
        <v>12</v>
      </c>
      <c r="I24" s="129">
        <v>12</v>
      </c>
      <c r="J24" s="101">
        <v>11</v>
      </c>
      <c r="K24" s="129">
        <v>13</v>
      </c>
      <c r="L24" s="129">
        <v>13</v>
      </c>
      <c r="M24" s="67">
        <v>16</v>
      </c>
      <c r="N24" s="110">
        <v>16</v>
      </c>
      <c r="O24" s="61">
        <v>9</v>
      </c>
      <c r="P24" s="61">
        <v>10</v>
      </c>
      <c r="Q24" s="129">
        <v>11</v>
      </c>
      <c r="R24" s="129">
        <v>11</v>
      </c>
      <c r="S24" s="104">
        <v>26</v>
      </c>
      <c r="T24" s="129">
        <v>15</v>
      </c>
      <c r="U24" s="129">
        <v>19</v>
      </c>
      <c r="V24" s="109">
        <v>33</v>
      </c>
      <c r="W24" s="4">
        <v>15</v>
      </c>
      <c r="X24" s="61">
        <v>15</v>
      </c>
      <c r="Y24" s="108">
        <v>16</v>
      </c>
      <c r="Z24" s="108">
        <v>16</v>
      </c>
      <c r="AA24" s="129">
        <v>11</v>
      </c>
      <c r="AB24" s="129">
        <v>11</v>
      </c>
      <c r="AC24" s="109">
        <v>22</v>
      </c>
      <c r="AD24" s="110">
        <v>22</v>
      </c>
      <c r="AE24" s="106">
        <v>17</v>
      </c>
      <c r="AF24" s="110">
        <v>14</v>
      </c>
      <c r="AG24" s="106">
        <v>19</v>
      </c>
      <c r="AH24" s="106">
        <v>18</v>
      </c>
      <c r="AI24" s="90">
        <v>37</v>
      </c>
      <c r="AJ24" s="59">
        <v>39</v>
      </c>
      <c r="AK24" s="129">
        <v>12</v>
      </c>
      <c r="AL24" s="129">
        <v>12</v>
      </c>
      <c r="AM24" s="129">
        <v>11</v>
      </c>
      <c r="AN24" s="129">
        <v>9</v>
      </c>
      <c r="AO24" s="4">
        <v>15</v>
      </c>
      <c r="AP24" s="4">
        <v>16</v>
      </c>
      <c r="AQ24" s="129">
        <v>8</v>
      </c>
      <c r="AR24" s="129">
        <v>10</v>
      </c>
      <c r="AS24" s="129">
        <v>10</v>
      </c>
      <c r="AT24" s="129">
        <v>8</v>
      </c>
      <c r="AU24" s="129">
        <v>10</v>
      </c>
      <c r="AV24" s="129">
        <v>10</v>
      </c>
      <c r="AW24" s="129">
        <v>12</v>
      </c>
      <c r="AX24" s="4">
        <v>23</v>
      </c>
      <c r="AY24" s="4">
        <v>23</v>
      </c>
      <c r="AZ24" s="110">
        <v>15</v>
      </c>
      <c r="BA24" s="129">
        <v>10</v>
      </c>
      <c r="BB24" s="129">
        <v>12</v>
      </c>
      <c r="BC24" s="129">
        <v>12</v>
      </c>
      <c r="BD24" s="109">
        <v>18</v>
      </c>
      <c r="BE24" s="129">
        <v>8</v>
      </c>
      <c r="BF24" s="54">
        <v>12</v>
      </c>
      <c r="BG24" s="129">
        <v>22</v>
      </c>
      <c r="BH24" s="106">
        <v>21</v>
      </c>
      <c r="BI24" s="129">
        <v>13</v>
      </c>
      <c r="BJ24" s="129">
        <v>12</v>
      </c>
      <c r="BK24" s="129">
        <v>11</v>
      </c>
      <c r="BL24" s="129">
        <v>13</v>
      </c>
      <c r="BM24" s="110">
        <v>10</v>
      </c>
      <c r="BN24" s="129">
        <v>11</v>
      </c>
      <c r="BO24" s="129">
        <v>12</v>
      </c>
      <c r="BP24" s="129">
        <v>12</v>
      </c>
    </row>
    <row r="25" spans="1:68" x14ac:dyDescent="0.25">
      <c r="A25" s="20">
        <v>153145</v>
      </c>
      <c r="B25" s="139">
        <v>13</v>
      </c>
      <c r="C25" s="139">
        <v>21</v>
      </c>
      <c r="D25" s="139">
        <v>14</v>
      </c>
      <c r="E25" s="113">
        <v>11</v>
      </c>
      <c r="F25" s="121">
        <v>11</v>
      </c>
      <c r="G25" s="121">
        <v>14</v>
      </c>
      <c r="H25" s="139">
        <v>12</v>
      </c>
      <c r="I25" s="139">
        <v>12</v>
      </c>
      <c r="J25" s="139">
        <v>12</v>
      </c>
      <c r="K25" s="139">
        <v>13</v>
      </c>
      <c r="L25" s="139">
        <v>13</v>
      </c>
      <c r="M25" s="139">
        <v>16</v>
      </c>
      <c r="N25" s="139">
        <v>17</v>
      </c>
      <c r="O25" s="115">
        <v>9</v>
      </c>
      <c r="P25" s="115">
        <v>10</v>
      </c>
      <c r="Q25" s="139">
        <v>11</v>
      </c>
      <c r="R25" s="139">
        <v>11</v>
      </c>
      <c r="S25" s="139">
        <v>25</v>
      </c>
      <c r="T25" s="139">
        <v>15</v>
      </c>
      <c r="U25" s="139">
        <v>19</v>
      </c>
      <c r="V25" s="139">
        <v>31</v>
      </c>
      <c r="W25" s="121">
        <v>15</v>
      </c>
      <c r="X25" s="115">
        <v>15</v>
      </c>
      <c r="Y25" s="115">
        <v>16</v>
      </c>
      <c r="Z25" s="115">
        <v>17</v>
      </c>
      <c r="AA25" s="139">
        <v>11</v>
      </c>
      <c r="AB25" s="139">
        <v>11</v>
      </c>
      <c r="AC25" s="121">
        <v>22</v>
      </c>
      <c r="AD25" s="121">
        <v>23</v>
      </c>
      <c r="AE25" s="139">
        <v>17</v>
      </c>
      <c r="AF25" s="139">
        <v>14</v>
      </c>
      <c r="AG25" s="139">
        <v>19</v>
      </c>
      <c r="AH25" s="139">
        <v>17</v>
      </c>
      <c r="AI25" s="121">
        <v>37</v>
      </c>
      <c r="AJ25" s="115">
        <v>38</v>
      </c>
      <c r="AK25" s="139">
        <v>12</v>
      </c>
      <c r="AL25" s="139">
        <v>12</v>
      </c>
      <c r="AM25" s="139">
        <v>11</v>
      </c>
      <c r="AN25" s="139">
        <v>9</v>
      </c>
      <c r="AO25" s="121">
        <v>15</v>
      </c>
      <c r="AP25" s="121">
        <v>16</v>
      </c>
      <c r="AQ25" s="139">
        <v>8</v>
      </c>
      <c r="AR25" s="139">
        <v>10</v>
      </c>
      <c r="AS25" s="139">
        <v>10</v>
      </c>
      <c r="AT25" s="139">
        <v>8</v>
      </c>
      <c r="AU25" s="139">
        <v>10</v>
      </c>
      <c r="AV25" s="139">
        <v>10</v>
      </c>
      <c r="AW25" s="139">
        <v>12</v>
      </c>
      <c r="AX25" s="121">
        <v>23</v>
      </c>
      <c r="AY25" s="121">
        <v>23</v>
      </c>
      <c r="AZ25" s="139">
        <v>16</v>
      </c>
      <c r="BA25" s="139">
        <v>10</v>
      </c>
      <c r="BB25" s="139">
        <v>12</v>
      </c>
      <c r="BC25" s="139">
        <v>12</v>
      </c>
      <c r="BD25" s="139">
        <v>17</v>
      </c>
      <c r="BE25" s="139">
        <v>8</v>
      </c>
      <c r="BF25" s="139">
        <v>12</v>
      </c>
      <c r="BG25" s="139">
        <v>22</v>
      </c>
      <c r="BH25" s="139">
        <v>20</v>
      </c>
      <c r="BI25" s="139">
        <v>13</v>
      </c>
      <c r="BJ25" s="139">
        <v>12</v>
      </c>
      <c r="BK25" s="139">
        <v>11</v>
      </c>
      <c r="BL25" s="139">
        <v>13</v>
      </c>
      <c r="BM25" s="139">
        <v>10</v>
      </c>
      <c r="BN25" s="139">
        <v>11</v>
      </c>
      <c r="BO25" s="139">
        <v>12</v>
      </c>
      <c r="BP25" s="139">
        <v>12</v>
      </c>
    </row>
    <row r="26" spans="1:68" x14ac:dyDescent="0.25">
      <c r="A26" s="133">
        <v>193583</v>
      </c>
      <c r="B26" s="113">
        <v>13</v>
      </c>
      <c r="C26" s="113">
        <v>21</v>
      </c>
      <c r="D26" s="113">
        <v>14</v>
      </c>
      <c r="E26" s="113">
        <v>11</v>
      </c>
      <c r="F26" s="114">
        <v>11</v>
      </c>
      <c r="G26" s="114">
        <v>14</v>
      </c>
      <c r="H26" s="113">
        <v>12</v>
      </c>
      <c r="I26" s="113">
        <v>12</v>
      </c>
      <c r="J26" s="113">
        <v>12</v>
      </c>
      <c r="K26" s="113">
        <v>13</v>
      </c>
      <c r="L26" s="113">
        <v>13</v>
      </c>
      <c r="M26" s="113">
        <v>16</v>
      </c>
      <c r="N26" s="113">
        <v>17</v>
      </c>
      <c r="O26" s="115">
        <v>9</v>
      </c>
      <c r="P26" s="115">
        <v>9</v>
      </c>
      <c r="Q26" s="113">
        <v>11</v>
      </c>
      <c r="R26" s="113">
        <v>11</v>
      </c>
      <c r="S26" s="113">
        <v>25</v>
      </c>
      <c r="T26" s="113">
        <v>15</v>
      </c>
      <c r="U26" s="113">
        <v>19</v>
      </c>
      <c r="V26" s="113">
        <v>30</v>
      </c>
      <c r="W26" s="114">
        <v>15</v>
      </c>
      <c r="X26" s="115">
        <v>15</v>
      </c>
      <c r="Y26" s="115">
        <v>16</v>
      </c>
      <c r="Z26" s="115">
        <v>17</v>
      </c>
      <c r="AA26" s="113">
        <v>10</v>
      </c>
      <c r="AB26" s="113">
        <v>11</v>
      </c>
      <c r="AC26" s="114">
        <v>20</v>
      </c>
      <c r="AD26" s="114">
        <v>23</v>
      </c>
      <c r="AE26" s="113">
        <v>18</v>
      </c>
      <c r="AF26" s="113">
        <v>14</v>
      </c>
      <c r="AG26" s="113">
        <v>18</v>
      </c>
      <c r="AH26" s="113">
        <v>17</v>
      </c>
      <c r="AI26" s="114">
        <v>38</v>
      </c>
      <c r="AJ26" s="114">
        <v>39</v>
      </c>
      <c r="AK26" s="113">
        <v>12</v>
      </c>
      <c r="AL26" s="113">
        <v>12</v>
      </c>
      <c r="AM26" s="113">
        <v>11</v>
      </c>
      <c r="AN26" s="113">
        <v>9</v>
      </c>
      <c r="AO26" s="114">
        <v>15</v>
      </c>
      <c r="AP26" s="114">
        <v>16</v>
      </c>
      <c r="AQ26" s="113">
        <v>8</v>
      </c>
      <c r="AR26" s="113">
        <v>10</v>
      </c>
      <c r="AS26" s="113">
        <v>10</v>
      </c>
      <c r="AT26" s="113">
        <v>8</v>
      </c>
      <c r="AU26" s="113">
        <v>10</v>
      </c>
      <c r="AV26" s="113">
        <v>10</v>
      </c>
      <c r="AW26" s="113">
        <v>12</v>
      </c>
      <c r="AX26" s="114">
        <v>23</v>
      </c>
      <c r="AY26" s="121">
        <v>23</v>
      </c>
      <c r="AZ26" s="113">
        <v>15</v>
      </c>
      <c r="BA26" s="113">
        <v>10</v>
      </c>
      <c r="BB26" s="113">
        <v>12</v>
      </c>
      <c r="BC26" s="113">
        <v>12</v>
      </c>
      <c r="BD26" s="113">
        <v>17</v>
      </c>
      <c r="BE26" s="113">
        <v>8</v>
      </c>
      <c r="BF26" s="113">
        <v>12</v>
      </c>
      <c r="BG26" s="113">
        <v>22</v>
      </c>
      <c r="BH26" s="113">
        <v>20</v>
      </c>
      <c r="BI26" s="113">
        <v>13</v>
      </c>
      <c r="BJ26" s="113">
        <v>12</v>
      </c>
      <c r="BK26" s="113">
        <v>11</v>
      </c>
      <c r="BL26" s="113">
        <v>13</v>
      </c>
      <c r="BM26" s="113">
        <v>10</v>
      </c>
      <c r="BN26" s="113">
        <v>11</v>
      </c>
      <c r="BO26" s="113">
        <v>12</v>
      </c>
      <c r="BP26" s="113">
        <v>12</v>
      </c>
    </row>
    <row r="27" spans="1:68" x14ac:dyDescent="0.25">
      <c r="A27" s="72">
        <v>134335</v>
      </c>
      <c r="B27" s="113">
        <v>12</v>
      </c>
      <c r="C27" s="113">
        <v>21</v>
      </c>
      <c r="D27" s="113">
        <v>14</v>
      </c>
      <c r="E27" s="113">
        <v>11</v>
      </c>
      <c r="F27" s="114">
        <v>11</v>
      </c>
      <c r="G27" s="114">
        <v>14</v>
      </c>
      <c r="H27" s="113">
        <v>12</v>
      </c>
      <c r="I27" s="113">
        <v>12</v>
      </c>
      <c r="J27" s="113">
        <v>12</v>
      </c>
      <c r="K27" s="113">
        <v>13</v>
      </c>
      <c r="L27" s="113">
        <v>13</v>
      </c>
      <c r="M27" s="113">
        <v>16</v>
      </c>
      <c r="N27" s="113">
        <v>17</v>
      </c>
      <c r="O27" s="115">
        <v>9</v>
      </c>
      <c r="P27" s="115">
        <v>10</v>
      </c>
      <c r="Q27" s="113">
        <v>11</v>
      </c>
      <c r="R27" s="113">
        <v>11</v>
      </c>
      <c r="S27" s="113">
        <v>25</v>
      </c>
      <c r="T27" s="113">
        <v>15</v>
      </c>
      <c r="U27" s="113">
        <v>19</v>
      </c>
      <c r="V27" s="113">
        <v>33</v>
      </c>
      <c r="W27" s="121">
        <v>15</v>
      </c>
      <c r="X27" s="121">
        <v>15</v>
      </c>
      <c r="Y27" s="115">
        <v>17</v>
      </c>
      <c r="Z27" s="115">
        <v>17</v>
      </c>
      <c r="AA27" s="113">
        <v>10</v>
      </c>
      <c r="AB27" s="113">
        <v>11</v>
      </c>
      <c r="AC27" s="114">
        <v>19</v>
      </c>
      <c r="AD27" s="114">
        <v>22</v>
      </c>
      <c r="AE27" s="113">
        <v>18</v>
      </c>
      <c r="AF27" s="113">
        <v>14</v>
      </c>
      <c r="AG27" s="113">
        <v>19</v>
      </c>
      <c r="AH27" s="113">
        <v>17</v>
      </c>
      <c r="AI27" s="114">
        <v>37</v>
      </c>
      <c r="AJ27" s="121">
        <v>38</v>
      </c>
      <c r="AK27" s="113">
        <v>12</v>
      </c>
      <c r="AL27" s="113">
        <v>12</v>
      </c>
      <c r="AM27" s="113">
        <v>11</v>
      </c>
      <c r="AN27" s="113">
        <v>9</v>
      </c>
      <c r="AO27" s="114">
        <v>15</v>
      </c>
      <c r="AP27" s="114">
        <v>16</v>
      </c>
      <c r="AQ27" s="113">
        <v>8</v>
      </c>
      <c r="AR27" s="113">
        <v>10</v>
      </c>
      <c r="AS27" s="113">
        <v>10</v>
      </c>
      <c r="AT27" s="113">
        <v>8</v>
      </c>
      <c r="AU27" s="113">
        <v>10</v>
      </c>
      <c r="AV27" s="113">
        <v>11</v>
      </c>
      <c r="AW27" s="113">
        <v>10</v>
      </c>
      <c r="AX27" s="114">
        <v>23</v>
      </c>
      <c r="AY27" s="114">
        <v>23</v>
      </c>
      <c r="AZ27" s="113">
        <v>14</v>
      </c>
      <c r="BA27" s="113">
        <v>10</v>
      </c>
      <c r="BB27" s="113">
        <v>12</v>
      </c>
      <c r="BC27" s="113">
        <v>12</v>
      </c>
      <c r="BD27" s="113">
        <v>17</v>
      </c>
      <c r="BE27" s="113">
        <v>8</v>
      </c>
      <c r="BF27" s="113">
        <v>12</v>
      </c>
      <c r="BG27" s="113">
        <v>22</v>
      </c>
      <c r="BH27" s="113">
        <v>20</v>
      </c>
      <c r="BI27" s="113">
        <v>13</v>
      </c>
      <c r="BJ27" s="113">
        <v>12</v>
      </c>
      <c r="BK27" s="113">
        <v>11</v>
      </c>
      <c r="BL27" s="113">
        <v>13</v>
      </c>
      <c r="BM27" s="113">
        <v>10</v>
      </c>
      <c r="BN27" s="113">
        <v>11</v>
      </c>
      <c r="BO27" s="113">
        <v>12</v>
      </c>
      <c r="BP27" s="113">
        <v>12</v>
      </c>
    </row>
    <row r="28" spans="1:68" x14ac:dyDescent="0.25">
      <c r="A28" s="20">
        <v>195635</v>
      </c>
      <c r="B28" s="113">
        <v>13</v>
      </c>
      <c r="C28" s="113">
        <v>21</v>
      </c>
      <c r="D28" s="113">
        <v>14</v>
      </c>
      <c r="E28" s="113">
        <v>11</v>
      </c>
      <c r="F28" s="114">
        <v>12</v>
      </c>
      <c r="G28" s="114">
        <v>14</v>
      </c>
      <c r="H28" s="113">
        <v>12</v>
      </c>
      <c r="I28" s="113">
        <v>12</v>
      </c>
      <c r="J28" s="113">
        <v>11</v>
      </c>
      <c r="K28" s="113">
        <v>13</v>
      </c>
      <c r="L28" s="113">
        <v>13</v>
      </c>
      <c r="M28" s="113">
        <v>16</v>
      </c>
      <c r="N28" s="113">
        <v>17</v>
      </c>
      <c r="O28" s="115">
        <v>9</v>
      </c>
      <c r="P28" s="115">
        <v>10</v>
      </c>
      <c r="Q28" s="113">
        <v>11</v>
      </c>
      <c r="R28" s="113">
        <v>11</v>
      </c>
      <c r="S28" s="113">
        <v>26</v>
      </c>
      <c r="T28" s="113">
        <v>15</v>
      </c>
      <c r="U28" s="113">
        <v>19</v>
      </c>
      <c r="V28" s="113">
        <v>29</v>
      </c>
      <c r="W28" s="115">
        <v>15</v>
      </c>
      <c r="X28" s="115">
        <v>15</v>
      </c>
      <c r="Y28" s="115">
        <v>16</v>
      </c>
      <c r="Z28" s="115">
        <v>16</v>
      </c>
      <c r="AA28" s="113">
        <v>11</v>
      </c>
      <c r="AB28" s="113">
        <v>11</v>
      </c>
      <c r="AC28" s="114">
        <v>23</v>
      </c>
      <c r="AD28" s="114">
        <v>23</v>
      </c>
      <c r="AE28" s="113">
        <v>17</v>
      </c>
      <c r="AF28" s="113">
        <v>14</v>
      </c>
      <c r="AG28" s="113">
        <v>18</v>
      </c>
      <c r="AH28" s="113">
        <v>18</v>
      </c>
      <c r="AI28" s="114">
        <v>37</v>
      </c>
      <c r="AJ28" s="115">
        <v>39</v>
      </c>
      <c r="AK28" s="113">
        <v>12</v>
      </c>
      <c r="AL28" s="113">
        <v>12</v>
      </c>
      <c r="AM28" s="113">
        <v>11</v>
      </c>
      <c r="AN28" s="113">
        <v>9</v>
      </c>
      <c r="AO28" s="114">
        <v>15</v>
      </c>
      <c r="AP28" s="114">
        <v>16</v>
      </c>
      <c r="AQ28" s="113">
        <v>8</v>
      </c>
      <c r="AR28" s="113">
        <v>10</v>
      </c>
      <c r="AS28" s="113">
        <v>10</v>
      </c>
      <c r="AT28" s="113">
        <v>8</v>
      </c>
      <c r="AU28" s="113">
        <v>10</v>
      </c>
      <c r="AV28" s="113">
        <v>10</v>
      </c>
      <c r="AW28" s="113">
        <v>12</v>
      </c>
      <c r="AX28" s="114">
        <v>23</v>
      </c>
      <c r="AY28" s="114">
        <v>23</v>
      </c>
      <c r="AZ28" s="113">
        <v>15</v>
      </c>
      <c r="BA28" s="113">
        <v>10</v>
      </c>
      <c r="BB28" s="113">
        <v>12</v>
      </c>
      <c r="BC28" s="113">
        <v>12</v>
      </c>
      <c r="BD28" s="113">
        <v>17</v>
      </c>
      <c r="BE28" s="113">
        <v>8</v>
      </c>
      <c r="BF28" s="113">
        <v>12</v>
      </c>
      <c r="BG28" s="113">
        <v>22</v>
      </c>
      <c r="BH28" s="113">
        <v>21</v>
      </c>
      <c r="BI28" s="113">
        <v>13</v>
      </c>
      <c r="BJ28" s="113">
        <v>12</v>
      </c>
      <c r="BK28" s="113">
        <v>11</v>
      </c>
      <c r="BL28" s="113">
        <v>13</v>
      </c>
      <c r="BM28" s="113">
        <v>10</v>
      </c>
      <c r="BN28" s="113">
        <v>11</v>
      </c>
      <c r="BO28" s="113">
        <v>12</v>
      </c>
      <c r="BP28" s="113">
        <v>12</v>
      </c>
    </row>
    <row r="29" spans="1:68" x14ac:dyDescent="0.25">
      <c r="A29" s="20">
        <v>40250</v>
      </c>
      <c r="B29" s="113">
        <v>13</v>
      </c>
      <c r="C29" s="113">
        <v>21</v>
      </c>
      <c r="D29" s="113">
        <v>14</v>
      </c>
      <c r="E29" s="113">
        <v>11</v>
      </c>
      <c r="F29" s="114">
        <v>11</v>
      </c>
      <c r="G29" s="114">
        <v>14</v>
      </c>
      <c r="H29" s="113">
        <v>12</v>
      </c>
      <c r="I29" s="113">
        <v>12</v>
      </c>
      <c r="J29" s="113">
        <v>12</v>
      </c>
      <c r="K29" s="113">
        <v>13</v>
      </c>
      <c r="L29" s="113">
        <v>13</v>
      </c>
      <c r="M29" s="113">
        <v>16</v>
      </c>
      <c r="N29" s="113">
        <v>16</v>
      </c>
      <c r="O29" s="115">
        <v>9</v>
      </c>
      <c r="P29" s="115">
        <v>10</v>
      </c>
      <c r="Q29" s="113">
        <v>11</v>
      </c>
      <c r="R29" s="113">
        <v>11</v>
      </c>
      <c r="S29" s="113">
        <v>25</v>
      </c>
      <c r="T29" s="113">
        <v>15</v>
      </c>
      <c r="U29" s="113">
        <v>19</v>
      </c>
      <c r="V29" s="113">
        <v>32</v>
      </c>
      <c r="W29" s="121">
        <v>15</v>
      </c>
      <c r="X29" s="121">
        <v>15</v>
      </c>
      <c r="Y29" s="115">
        <v>17</v>
      </c>
      <c r="Z29" s="115">
        <v>17</v>
      </c>
      <c r="AA29" s="113">
        <v>10</v>
      </c>
      <c r="AB29" s="113">
        <v>11</v>
      </c>
      <c r="AC29" s="114">
        <v>19</v>
      </c>
      <c r="AD29" s="114">
        <v>23</v>
      </c>
      <c r="AE29" s="113">
        <v>18</v>
      </c>
      <c r="AF29" s="113">
        <v>14</v>
      </c>
      <c r="AG29" s="113">
        <v>20</v>
      </c>
      <c r="AH29" s="113">
        <v>17</v>
      </c>
      <c r="AI29" s="114">
        <v>37</v>
      </c>
      <c r="AJ29" s="131">
        <v>38</v>
      </c>
      <c r="AK29" s="113">
        <v>13</v>
      </c>
      <c r="AL29" s="113">
        <v>12</v>
      </c>
      <c r="AM29" s="113">
        <v>11</v>
      </c>
      <c r="AN29" s="113">
        <v>9</v>
      </c>
      <c r="AO29" s="114">
        <v>15</v>
      </c>
      <c r="AP29" s="114">
        <v>16</v>
      </c>
      <c r="AQ29" s="113">
        <v>8</v>
      </c>
      <c r="AR29" s="113">
        <v>10</v>
      </c>
      <c r="AS29" s="113">
        <v>10</v>
      </c>
      <c r="AT29" s="113">
        <v>8</v>
      </c>
      <c r="AU29" s="113">
        <v>10</v>
      </c>
      <c r="AV29" s="113">
        <v>11</v>
      </c>
      <c r="AW29" s="113">
        <v>10</v>
      </c>
      <c r="AX29" s="114">
        <v>23</v>
      </c>
      <c r="AY29" s="114">
        <v>23</v>
      </c>
      <c r="AZ29" s="113">
        <v>14</v>
      </c>
      <c r="BA29" s="113">
        <v>10</v>
      </c>
      <c r="BB29" s="113">
        <v>12</v>
      </c>
      <c r="BC29" s="113">
        <v>12</v>
      </c>
      <c r="BD29" s="113">
        <v>17</v>
      </c>
      <c r="BE29" s="113">
        <v>8</v>
      </c>
      <c r="BF29" s="113">
        <v>12</v>
      </c>
      <c r="BG29" s="113">
        <v>22</v>
      </c>
      <c r="BH29" s="113">
        <v>20</v>
      </c>
      <c r="BI29" s="113">
        <v>13</v>
      </c>
      <c r="BJ29" s="113">
        <v>12</v>
      </c>
      <c r="BK29" s="113">
        <v>11</v>
      </c>
      <c r="BL29" s="113">
        <v>13</v>
      </c>
      <c r="BM29" s="113">
        <v>10</v>
      </c>
      <c r="BN29" s="113">
        <v>11</v>
      </c>
      <c r="BO29" s="113">
        <v>12</v>
      </c>
      <c r="BP29" s="113">
        <v>12</v>
      </c>
    </row>
    <row r="30" spans="1:68" x14ac:dyDescent="0.25">
      <c r="A30" s="20">
        <v>187527</v>
      </c>
      <c r="B30" s="54">
        <v>13</v>
      </c>
      <c r="C30" s="54">
        <v>21</v>
      </c>
      <c r="D30" s="54">
        <v>14</v>
      </c>
      <c r="E30" s="54">
        <v>11</v>
      </c>
      <c r="F30" s="114">
        <v>9</v>
      </c>
      <c r="G30" s="114">
        <v>14</v>
      </c>
      <c r="H30" s="54">
        <v>12</v>
      </c>
      <c r="I30" s="54">
        <v>12</v>
      </c>
      <c r="J30" s="54">
        <v>12</v>
      </c>
      <c r="K30" s="54">
        <v>13</v>
      </c>
      <c r="L30" s="54">
        <v>13</v>
      </c>
      <c r="M30" s="54">
        <v>16</v>
      </c>
      <c r="N30" s="54">
        <v>17</v>
      </c>
      <c r="O30" s="115">
        <v>9</v>
      </c>
      <c r="P30" s="115">
        <v>9</v>
      </c>
      <c r="Q30" s="54">
        <v>11</v>
      </c>
      <c r="R30" s="54">
        <v>11</v>
      </c>
      <c r="S30" s="54">
        <v>25</v>
      </c>
      <c r="T30" s="54">
        <v>15</v>
      </c>
      <c r="U30" s="54">
        <v>19</v>
      </c>
      <c r="V30" s="54">
        <v>30</v>
      </c>
      <c r="W30" s="115">
        <v>15</v>
      </c>
      <c r="X30" s="115">
        <v>15</v>
      </c>
      <c r="Y30" s="115">
        <v>17</v>
      </c>
      <c r="Z30" s="115">
        <v>17</v>
      </c>
      <c r="AA30" s="54">
        <v>10</v>
      </c>
      <c r="AB30" s="54">
        <v>11</v>
      </c>
      <c r="AC30" s="114">
        <v>22</v>
      </c>
      <c r="AD30" s="114">
        <v>23</v>
      </c>
      <c r="AE30" s="54">
        <v>17</v>
      </c>
      <c r="AF30" s="54">
        <v>14</v>
      </c>
      <c r="AG30" s="54">
        <v>19</v>
      </c>
      <c r="AH30" s="54">
        <v>17</v>
      </c>
      <c r="AI30" s="114">
        <v>39</v>
      </c>
      <c r="AJ30" s="114">
        <v>39</v>
      </c>
      <c r="AK30" s="54">
        <v>12</v>
      </c>
      <c r="AL30" s="54">
        <v>12</v>
      </c>
      <c r="AM30" s="54">
        <v>11</v>
      </c>
      <c r="AN30" s="54">
        <v>9</v>
      </c>
      <c r="AO30" s="114">
        <v>15</v>
      </c>
      <c r="AP30" s="114">
        <v>16</v>
      </c>
      <c r="AQ30" s="54">
        <v>8</v>
      </c>
      <c r="AR30" s="54">
        <v>10</v>
      </c>
      <c r="AS30" s="54">
        <v>10</v>
      </c>
      <c r="AT30" s="54">
        <v>8</v>
      </c>
      <c r="AU30" s="54">
        <v>10</v>
      </c>
      <c r="AV30" s="54">
        <v>10</v>
      </c>
      <c r="AW30" s="54">
        <v>12</v>
      </c>
      <c r="AX30" s="114">
        <v>23</v>
      </c>
      <c r="AY30" s="114">
        <v>23</v>
      </c>
      <c r="AZ30" s="54">
        <v>15</v>
      </c>
      <c r="BA30" s="54">
        <v>10</v>
      </c>
      <c r="BB30" s="54">
        <v>12</v>
      </c>
      <c r="BC30" s="54">
        <v>12</v>
      </c>
      <c r="BD30" s="54">
        <v>16</v>
      </c>
      <c r="BE30" s="54">
        <v>8</v>
      </c>
      <c r="BF30" s="54">
        <v>12</v>
      </c>
      <c r="BG30" s="54">
        <v>22</v>
      </c>
      <c r="BH30" s="54">
        <v>20</v>
      </c>
      <c r="BI30" s="54">
        <v>13</v>
      </c>
      <c r="BJ30" s="54">
        <v>12</v>
      </c>
      <c r="BK30" s="54">
        <v>11</v>
      </c>
      <c r="BL30" s="54">
        <v>13</v>
      </c>
      <c r="BM30" s="54">
        <v>10</v>
      </c>
      <c r="BN30" s="54">
        <v>11</v>
      </c>
      <c r="BO30" s="54">
        <v>12</v>
      </c>
      <c r="BP30" s="54">
        <v>12</v>
      </c>
    </row>
    <row r="31" spans="1:68" x14ac:dyDescent="0.25">
      <c r="A31" s="72">
        <v>35612</v>
      </c>
      <c r="B31" s="113">
        <v>13</v>
      </c>
      <c r="C31" s="113">
        <v>21</v>
      </c>
      <c r="D31" s="113">
        <v>14</v>
      </c>
      <c r="E31" s="113">
        <v>11</v>
      </c>
      <c r="F31" s="114">
        <v>9</v>
      </c>
      <c r="G31" s="114">
        <v>14</v>
      </c>
      <c r="H31" s="113">
        <v>12</v>
      </c>
      <c r="I31" s="113">
        <v>12</v>
      </c>
      <c r="J31" s="113">
        <v>12</v>
      </c>
      <c r="K31" s="113">
        <v>13</v>
      </c>
      <c r="L31" s="113">
        <v>13</v>
      </c>
      <c r="M31" s="113">
        <v>16</v>
      </c>
      <c r="N31" s="113">
        <v>17</v>
      </c>
      <c r="O31" s="115">
        <v>9</v>
      </c>
      <c r="P31" s="115">
        <v>9</v>
      </c>
      <c r="Q31" s="113">
        <v>11</v>
      </c>
      <c r="R31" s="113">
        <v>11</v>
      </c>
      <c r="S31" s="113">
        <v>25</v>
      </c>
      <c r="T31" s="113">
        <v>15</v>
      </c>
      <c r="U31" s="113">
        <v>19</v>
      </c>
      <c r="V31" s="113">
        <v>30</v>
      </c>
      <c r="W31" s="115">
        <v>14</v>
      </c>
      <c r="X31" s="115">
        <v>15</v>
      </c>
      <c r="Y31" s="115">
        <v>17</v>
      </c>
      <c r="Z31" s="115">
        <v>17</v>
      </c>
      <c r="AA31" s="113">
        <v>10</v>
      </c>
      <c r="AB31" s="113">
        <v>11</v>
      </c>
      <c r="AC31" s="114">
        <v>22</v>
      </c>
      <c r="AD31" s="114">
        <v>23</v>
      </c>
      <c r="AE31" s="113">
        <v>17</v>
      </c>
      <c r="AF31" s="113">
        <v>14</v>
      </c>
      <c r="AG31" s="113">
        <v>19</v>
      </c>
      <c r="AH31" s="113">
        <v>17</v>
      </c>
      <c r="AI31" s="114">
        <v>39</v>
      </c>
      <c r="AJ31" s="121">
        <v>39</v>
      </c>
      <c r="AK31" s="113">
        <v>12</v>
      </c>
      <c r="AL31" s="113">
        <v>12</v>
      </c>
      <c r="AM31" s="113">
        <v>11</v>
      </c>
      <c r="AN31" s="113">
        <v>9</v>
      </c>
      <c r="AO31" s="114">
        <v>15</v>
      </c>
      <c r="AP31" s="114">
        <v>16</v>
      </c>
      <c r="AQ31" s="113">
        <v>8</v>
      </c>
      <c r="AR31" s="113">
        <v>10</v>
      </c>
      <c r="AS31" s="113">
        <v>10</v>
      </c>
      <c r="AT31" s="113">
        <v>8</v>
      </c>
      <c r="AU31" s="113">
        <v>10</v>
      </c>
      <c r="AV31" s="113">
        <v>10</v>
      </c>
      <c r="AW31" s="113">
        <v>12</v>
      </c>
      <c r="AX31" s="114">
        <v>23</v>
      </c>
      <c r="AY31" s="114">
        <v>23</v>
      </c>
      <c r="AZ31" s="113">
        <v>15</v>
      </c>
      <c r="BA31" s="113">
        <v>10</v>
      </c>
      <c r="BB31" s="113">
        <v>12</v>
      </c>
      <c r="BC31" s="113">
        <v>12</v>
      </c>
      <c r="BD31" s="113">
        <v>16</v>
      </c>
      <c r="BE31" s="113">
        <v>8</v>
      </c>
      <c r="BF31" s="113">
        <v>12</v>
      </c>
      <c r="BG31" s="113">
        <v>22</v>
      </c>
      <c r="BH31" s="113">
        <v>20</v>
      </c>
      <c r="BI31" s="113">
        <v>13</v>
      </c>
      <c r="BJ31" s="113">
        <v>12</v>
      </c>
      <c r="BK31" s="113">
        <v>11</v>
      </c>
      <c r="BL31" s="113">
        <v>13</v>
      </c>
      <c r="BM31" s="113">
        <v>10</v>
      </c>
      <c r="BN31" s="113">
        <v>11</v>
      </c>
      <c r="BO31" s="113">
        <v>12</v>
      </c>
      <c r="BP31" s="113">
        <v>12</v>
      </c>
    </row>
    <row r="32" spans="1:68" x14ac:dyDescent="0.25">
      <c r="A32" s="20">
        <v>59191</v>
      </c>
      <c r="B32" s="129">
        <v>13</v>
      </c>
      <c r="C32" s="129">
        <v>21</v>
      </c>
      <c r="D32" s="129">
        <v>14</v>
      </c>
      <c r="E32" s="54">
        <v>11</v>
      </c>
      <c r="F32" s="121">
        <v>9</v>
      </c>
      <c r="G32" s="121">
        <v>14</v>
      </c>
      <c r="H32" s="129">
        <v>12</v>
      </c>
      <c r="I32" s="129">
        <v>12</v>
      </c>
      <c r="J32" s="129">
        <v>12</v>
      </c>
      <c r="K32" s="129">
        <v>13</v>
      </c>
      <c r="L32" s="129">
        <v>13</v>
      </c>
      <c r="M32" s="129">
        <v>16</v>
      </c>
      <c r="N32" s="129">
        <v>17</v>
      </c>
      <c r="O32" s="115">
        <v>9</v>
      </c>
      <c r="P32" s="115">
        <v>9</v>
      </c>
      <c r="Q32" s="129">
        <v>11</v>
      </c>
      <c r="R32" s="129">
        <v>11</v>
      </c>
      <c r="S32" s="129">
        <v>25</v>
      </c>
      <c r="T32" s="129">
        <v>15</v>
      </c>
      <c r="U32" s="129">
        <v>19</v>
      </c>
      <c r="V32" s="129">
        <v>30</v>
      </c>
      <c r="W32" s="115">
        <v>15</v>
      </c>
      <c r="X32" s="115">
        <v>15</v>
      </c>
      <c r="Y32" s="115">
        <v>17</v>
      </c>
      <c r="Z32" s="115">
        <v>17</v>
      </c>
      <c r="AA32" s="129">
        <v>10</v>
      </c>
      <c r="AB32" s="129">
        <v>11</v>
      </c>
      <c r="AC32" s="121">
        <v>22</v>
      </c>
      <c r="AD32" s="121">
        <v>23</v>
      </c>
      <c r="AE32" s="129">
        <v>17</v>
      </c>
      <c r="AF32" s="129">
        <v>14</v>
      </c>
      <c r="AG32" s="129">
        <v>19</v>
      </c>
      <c r="AH32" s="129">
        <v>17</v>
      </c>
      <c r="AI32" s="121">
        <v>39</v>
      </c>
      <c r="AJ32" s="115">
        <v>39</v>
      </c>
      <c r="AK32" s="129">
        <v>12</v>
      </c>
      <c r="AL32" s="129">
        <v>12</v>
      </c>
      <c r="AM32" s="129">
        <v>11</v>
      </c>
      <c r="AN32" s="129">
        <v>9</v>
      </c>
      <c r="AO32" s="121">
        <v>15</v>
      </c>
      <c r="AP32" s="121">
        <v>16</v>
      </c>
      <c r="AQ32" s="129">
        <v>8</v>
      </c>
      <c r="AR32" s="129">
        <v>10</v>
      </c>
      <c r="AS32" s="129">
        <v>10</v>
      </c>
      <c r="AT32" s="129">
        <v>8</v>
      </c>
      <c r="AU32" s="129">
        <v>10</v>
      </c>
      <c r="AV32" s="129">
        <v>10</v>
      </c>
      <c r="AW32" s="129">
        <v>12</v>
      </c>
      <c r="AX32" s="121">
        <v>23</v>
      </c>
      <c r="AY32" s="121">
        <v>23</v>
      </c>
      <c r="AZ32" s="129">
        <v>15</v>
      </c>
      <c r="BA32" s="129">
        <v>10</v>
      </c>
      <c r="BB32" s="129">
        <v>12</v>
      </c>
      <c r="BC32" s="129">
        <v>12</v>
      </c>
      <c r="BD32" s="129">
        <v>16</v>
      </c>
      <c r="BE32" s="129">
        <v>8</v>
      </c>
      <c r="BF32" s="129">
        <v>12</v>
      </c>
      <c r="BG32" s="129">
        <v>22</v>
      </c>
      <c r="BH32" s="129">
        <v>20</v>
      </c>
      <c r="BI32" s="129">
        <v>14</v>
      </c>
      <c r="BJ32" s="129">
        <v>12</v>
      </c>
      <c r="BK32" s="129">
        <v>11</v>
      </c>
      <c r="BL32" s="129">
        <v>13</v>
      </c>
      <c r="BM32" s="129">
        <v>10</v>
      </c>
      <c r="BN32" s="129">
        <v>11</v>
      </c>
      <c r="BO32" s="129">
        <v>12</v>
      </c>
      <c r="BP32" s="129">
        <v>12</v>
      </c>
    </row>
    <row r="33" spans="1:68" x14ac:dyDescent="0.25">
      <c r="A33" s="20">
        <v>83762</v>
      </c>
      <c r="B33" s="113">
        <v>13</v>
      </c>
      <c r="C33" s="113">
        <v>21</v>
      </c>
      <c r="D33" s="113">
        <v>14</v>
      </c>
      <c r="E33" s="113">
        <v>11</v>
      </c>
      <c r="F33" s="114">
        <v>9</v>
      </c>
      <c r="G33" s="114">
        <v>14</v>
      </c>
      <c r="H33" s="113">
        <v>12</v>
      </c>
      <c r="I33" s="113">
        <v>12</v>
      </c>
      <c r="J33" s="113">
        <v>12</v>
      </c>
      <c r="K33" s="113">
        <v>13</v>
      </c>
      <c r="L33" s="113">
        <v>13</v>
      </c>
      <c r="M33" s="113">
        <v>16</v>
      </c>
      <c r="N33" s="113">
        <v>17</v>
      </c>
      <c r="O33" s="115">
        <v>9</v>
      </c>
      <c r="P33" s="115">
        <v>9</v>
      </c>
      <c r="Q33" s="113">
        <v>11</v>
      </c>
      <c r="R33" s="113">
        <v>11</v>
      </c>
      <c r="S33" s="113">
        <v>25</v>
      </c>
      <c r="T33" s="113">
        <v>15</v>
      </c>
      <c r="U33" s="113">
        <v>19</v>
      </c>
      <c r="V33" s="113">
        <v>30</v>
      </c>
      <c r="W33" s="115">
        <v>15</v>
      </c>
      <c r="X33" s="115">
        <v>15</v>
      </c>
      <c r="Y33" s="115">
        <v>17</v>
      </c>
      <c r="Z33" s="115">
        <v>17</v>
      </c>
      <c r="AA33" s="113">
        <v>10</v>
      </c>
      <c r="AB33" s="113">
        <v>11</v>
      </c>
      <c r="AC33" s="114">
        <v>22</v>
      </c>
      <c r="AD33" s="114">
        <v>23</v>
      </c>
      <c r="AE33" s="113">
        <v>17</v>
      </c>
      <c r="AF33" s="113">
        <v>14</v>
      </c>
      <c r="AG33" s="113">
        <v>19</v>
      </c>
      <c r="AH33" s="113">
        <v>17</v>
      </c>
      <c r="AI33" s="114">
        <v>38</v>
      </c>
      <c r="AJ33" s="115">
        <v>39</v>
      </c>
      <c r="AK33" s="113">
        <v>12</v>
      </c>
      <c r="AL33" s="113">
        <v>12</v>
      </c>
      <c r="AM33" s="113">
        <v>11</v>
      </c>
      <c r="AN33" s="113">
        <v>9</v>
      </c>
      <c r="AO33" s="114">
        <v>15</v>
      </c>
      <c r="AP33" s="114">
        <v>16</v>
      </c>
      <c r="AQ33" s="113">
        <v>8</v>
      </c>
      <c r="AR33" s="113">
        <v>10</v>
      </c>
      <c r="AS33" s="113">
        <v>10</v>
      </c>
      <c r="AT33" s="113">
        <v>8</v>
      </c>
      <c r="AU33" s="113">
        <v>10</v>
      </c>
      <c r="AV33" s="113">
        <v>10</v>
      </c>
      <c r="AW33" s="113">
        <v>12</v>
      </c>
      <c r="AX33" s="114">
        <v>23</v>
      </c>
      <c r="AY33" s="114">
        <v>23</v>
      </c>
      <c r="AZ33" s="113">
        <v>15</v>
      </c>
      <c r="BA33" s="113">
        <v>10</v>
      </c>
      <c r="BB33" s="113">
        <v>12</v>
      </c>
      <c r="BC33" s="113">
        <v>12</v>
      </c>
      <c r="BD33" s="113">
        <v>16</v>
      </c>
      <c r="BE33" s="113">
        <v>8</v>
      </c>
      <c r="BF33" s="113">
        <v>13</v>
      </c>
      <c r="BG33" s="113">
        <v>22</v>
      </c>
      <c r="BH33" s="113">
        <v>20</v>
      </c>
      <c r="BI33" s="113">
        <v>13</v>
      </c>
      <c r="BJ33" s="113">
        <v>12</v>
      </c>
      <c r="BK33" s="113">
        <v>11</v>
      </c>
      <c r="BL33" s="113">
        <v>13</v>
      </c>
      <c r="BM33" s="113">
        <v>10</v>
      </c>
      <c r="BN33" s="113">
        <v>11</v>
      </c>
      <c r="BO33" s="113">
        <v>12</v>
      </c>
      <c r="BP33" s="113">
        <v>12</v>
      </c>
    </row>
    <row r="34" spans="1:68" x14ac:dyDescent="0.25">
      <c r="A34" s="20">
        <v>183756</v>
      </c>
      <c r="B34" s="54">
        <v>13</v>
      </c>
      <c r="C34" s="54">
        <v>21</v>
      </c>
      <c r="D34" s="54">
        <v>14</v>
      </c>
      <c r="E34" s="54">
        <v>11</v>
      </c>
      <c r="F34" s="114">
        <v>9</v>
      </c>
      <c r="G34" s="114">
        <v>14</v>
      </c>
      <c r="H34" s="54">
        <v>12</v>
      </c>
      <c r="I34" s="54">
        <v>12</v>
      </c>
      <c r="J34" s="54">
        <v>12</v>
      </c>
      <c r="K34" s="54">
        <v>13</v>
      </c>
      <c r="L34" s="54">
        <v>13</v>
      </c>
      <c r="M34" s="54">
        <v>16</v>
      </c>
      <c r="N34" s="54">
        <v>17</v>
      </c>
      <c r="O34" s="115">
        <v>9</v>
      </c>
      <c r="P34" s="115">
        <v>9</v>
      </c>
      <c r="Q34" s="54">
        <v>11</v>
      </c>
      <c r="R34" s="54">
        <v>11</v>
      </c>
      <c r="S34" s="54">
        <v>25</v>
      </c>
      <c r="T34" s="54">
        <v>15</v>
      </c>
      <c r="U34" s="54">
        <v>19</v>
      </c>
      <c r="V34" s="54">
        <v>30</v>
      </c>
      <c r="W34" s="114">
        <v>15</v>
      </c>
      <c r="X34" s="114">
        <v>15</v>
      </c>
      <c r="Y34" s="115">
        <v>17</v>
      </c>
      <c r="Z34" s="114">
        <v>17</v>
      </c>
      <c r="AA34" s="54">
        <v>10</v>
      </c>
      <c r="AB34" s="54">
        <v>11</v>
      </c>
      <c r="AC34" s="114">
        <v>22</v>
      </c>
      <c r="AD34" s="114">
        <v>23</v>
      </c>
      <c r="AE34" s="54">
        <v>17</v>
      </c>
      <c r="AF34" s="54">
        <v>14</v>
      </c>
      <c r="AG34" s="54">
        <v>19</v>
      </c>
      <c r="AH34" s="54">
        <v>17</v>
      </c>
      <c r="AI34" s="132">
        <v>39</v>
      </c>
      <c r="AJ34" s="131">
        <v>39</v>
      </c>
      <c r="AK34" s="54">
        <v>12</v>
      </c>
      <c r="AL34" s="54">
        <v>12</v>
      </c>
      <c r="AM34" s="54">
        <v>11</v>
      </c>
      <c r="AN34" s="54">
        <v>9</v>
      </c>
      <c r="AO34" s="114">
        <v>15</v>
      </c>
      <c r="AP34" s="114">
        <v>16</v>
      </c>
      <c r="AQ34" s="54">
        <v>8</v>
      </c>
      <c r="AR34" s="54">
        <v>10</v>
      </c>
      <c r="AS34" s="54">
        <v>10</v>
      </c>
      <c r="AT34" s="54">
        <v>8</v>
      </c>
      <c r="AU34" s="54">
        <v>10</v>
      </c>
      <c r="AV34" s="54">
        <v>10</v>
      </c>
      <c r="AW34" s="54">
        <v>12</v>
      </c>
      <c r="AX34" s="114">
        <v>23</v>
      </c>
      <c r="AY34" s="114">
        <v>23</v>
      </c>
      <c r="AZ34" s="54">
        <v>15</v>
      </c>
      <c r="BA34" s="54">
        <v>10</v>
      </c>
      <c r="BB34" s="54">
        <v>12</v>
      </c>
      <c r="BC34" s="54">
        <v>12</v>
      </c>
      <c r="BD34" s="54">
        <v>17</v>
      </c>
      <c r="BE34" s="54">
        <v>8</v>
      </c>
      <c r="BF34" s="54">
        <v>12</v>
      </c>
      <c r="BG34" s="54">
        <v>22</v>
      </c>
      <c r="BH34" s="54">
        <v>20</v>
      </c>
      <c r="BI34" s="54">
        <v>13</v>
      </c>
      <c r="BJ34" s="54">
        <v>12</v>
      </c>
      <c r="BK34" s="54">
        <v>11</v>
      </c>
      <c r="BL34" s="54">
        <v>13</v>
      </c>
      <c r="BM34" s="54">
        <v>10</v>
      </c>
      <c r="BN34" s="54">
        <v>11</v>
      </c>
      <c r="BO34" s="54">
        <v>12</v>
      </c>
      <c r="BP34" s="54">
        <v>12</v>
      </c>
    </row>
    <row r="35" spans="1:68" x14ac:dyDescent="0.25">
      <c r="A35" s="20">
        <v>360142</v>
      </c>
      <c r="B35" s="54">
        <v>13</v>
      </c>
      <c r="C35" s="129">
        <v>21</v>
      </c>
      <c r="D35" s="54">
        <v>14</v>
      </c>
      <c r="E35" s="54">
        <v>11</v>
      </c>
      <c r="F35" s="114">
        <v>9</v>
      </c>
      <c r="G35" s="114">
        <v>14</v>
      </c>
      <c r="H35" s="54">
        <v>12</v>
      </c>
      <c r="I35" s="54">
        <v>12</v>
      </c>
      <c r="J35" s="54">
        <v>12</v>
      </c>
      <c r="K35" s="54">
        <v>13</v>
      </c>
      <c r="L35" s="54">
        <v>13</v>
      </c>
      <c r="M35" s="54">
        <v>16</v>
      </c>
      <c r="N35" s="54">
        <v>17</v>
      </c>
      <c r="O35" s="115">
        <v>9</v>
      </c>
      <c r="P35" s="115">
        <v>9</v>
      </c>
      <c r="Q35" s="54">
        <v>11</v>
      </c>
      <c r="R35" s="54">
        <v>11</v>
      </c>
      <c r="S35" s="54">
        <v>25</v>
      </c>
      <c r="T35" s="54">
        <v>15</v>
      </c>
      <c r="U35" s="54">
        <v>19</v>
      </c>
      <c r="V35" s="54">
        <v>30</v>
      </c>
      <c r="W35" s="114">
        <v>15</v>
      </c>
      <c r="X35" s="114">
        <v>15</v>
      </c>
      <c r="Y35" s="115">
        <v>17</v>
      </c>
      <c r="Z35" s="114">
        <v>17</v>
      </c>
      <c r="AA35" s="54">
        <v>10</v>
      </c>
      <c r="AB35" s="54">
        <v>11</v>
      </c>
      <c r="AC35" s="114">
        <v>22</v>
      </c>
      <c r="AD35" s="114">
        <v>23</v>
      </c>
      <c r="AE35" s="54">
        <v>17</v>
      </c>
      <c r="AF35" s="54">
        <v>14</v>
      </c>
      <c r="AG35" s="54">
        <v>19</v>
      </c>
      <c r="AH35" s="54">
        <v>17</v>
      </c>
      <c r="AI35" s="114">
        <v>39</v>
      </c>
      <c r="AJ35" s="114">
        <v>39</v>
      </c>
      <c r="AK35" s="54">
        <v>12</v>
      </c>
      <c r="AL35" s="54">
        <v>12</v>
      </c>
      <c r="AM35" s="54">
        <v>11</v>
      </c>
      <c r="AN35" s="54">
        <v>9</v>
      </c>
      <c r="AO35" s="114">
        <v>15</v>
      </c>
      <c r="AP35" s="114">
        <v>16</v>
      </c>
      <c r="AQ35" s="54">
        <v>8</v>
      </c>
      <c r="AR35" s="54">
        <v>10</v>
      </c>
      <c r="AS35" s="54">
        <v>10</v>
      </c>
      <c r="AT35" s="54">
        <v>8</v>
      </c>
      <c r="AU35" s="54">
        <v>10</v>
      </c>
      <c r="AV35" s="54">
        <v>10</v>
      </c>
      <c r="AW35" s="54">
        <v>12</v>
      </c>
      <c r="AX35" s="114">
        <v>23</v>
      </c>
      <c r="AY35" s="114">
        <v>23</v>
      </c>
      <c r="AZ35" s="54">
        <v>15</v>
      </c>
      <c r="BA35" s="54">
        <v>10</v>
      </c>
      <c r="BB35" s="54">
        <v>12</v>
      </c>
      <c r="BC35" s="54">
        <v>12</v>
      </c>
      <c r="BD35" s="54">
        <v>17</v>
      </c>
      <c r="BE35" s="54">
        <v>8</v>
      </c>
      <c r="BF35" s="54">
        <v>12</v>
      </c>
      <c r="BG35" s="54">
        <v>22</v>
      </c>
      <c r="BH35" s="54">
        <v>20</v>
      </c>
      <c r="BI35" s="54">
        <v>13</v>
      </c>
      <c r="BJ35" s="54">
        <v>12</v>
      </c>
      <c r="BK35" s="54">
        <v>11</v>
      </c>
      <c r="BL35" s="54">
        <v>13</v>
      </c>
      <c r="BM35" s="54">
        <v>10</v>
      </c>
      <c r="BN35" s="54">
        <v>11</v>
      </c>
      <c r="BO35" s="54">
        <v>12</v>
      </c>
      <c r="BP35" s="54">
        <v>12</v>
      </c>
    </row>
    <row r="36" spans="1:68" x14ac:dyDescent="0.25">
      <c r="A36" s="133">
        <v>362840</v>
      </c>
      <c r="B36" s="113">
        <v>13</v>
      </c>
      <c r="C36" s="113">
        <v>20</v>
      </c>
      <c r="D36" s="113">
        <v>14</v>
      </c>
      <c r="E36" s="113">
        <v>11</v>
      </c>
      <c r="F36" s="153">
        <v>11</v>
      </c>
      <c r="G36" s="153">
        <v>14</v>
      </c>
      <c r="H36" s="113">
        <v>12</v>
      </c>
      <c r="I36" s="113">
        <v>12</v>
      </c>
      <c r="J36" s="113">
        <v>12</v>
      </c>
      <c r="K36" s="113">
        <v>13</v>
      </c>
      <c r="L36" s="113">
        <v>13</v>
      </c>
      <c r="M36" s="152">
        <v>16</v>
      </c>
      <c r="N36" s="113">
        <v>17</v>
      </c>
      <c r="O36" s="153">
        <v>9</v>
      </c>
      <c r="P36" s="153">
        <v>9</v>
      </c>
      <c r="Q36" s="113">
        <v>11</v>
      </c>
      <c r="R36" s="113">
        <v>11</v>
      </c>
      <c r="S36" s="113">
        <v>25</v>
      </c>
      <c r="T36" s="113">
        <v>15</v>
      </c>
      <c r="U36" s="113">
        <v>19</v>
      </c>
      <c r="V36" s="113">
        <v>30</v>
      </c>
      <c r="W36" s="153">
        <v>15</v>
      </c>
      <c r="X36" s="153">
        <v>15</v>
      </c>
      <c r="Y36" s="153">
        <v>16</v>
      </c>
      <c r="Z36" s="153">
        <v>17</v>
      </c>
      <c r="AA36" s="113">
        <v>11</v>
      </c>
      <c r="AB36" s="113">
        <v>11</v>
      </c>
      <c r="AC36" s="153">
        <v>22</v>
      </c>
      <c r="AD36" s="153">
        <v>23</v>
      </c>
      <c r="AE36" s="113">
        <v>18</v>
      </c>
      <c r="AF36" s="113">
        <v>14</v>
      </c>
      <c r="AG36" s="113">
        <v>19</v>
      </c>
      <c r="AH36" s="113">
        <v>17</v>
      </c>
      <c r="AI36" s="115">
        <v>37</v>
      </c>
      <c r="AJ36" s="115">
        <v>38</v>
      </c>
      <c r="AK36" s="113">
        <v>12</v>
      </c>
      <c r="AL36" s="113">
        <v>12</v>
      </c>
      <c r="AM36" s="113">
        <v>11</v>
      </c>
      <c r="AN36" s="113">
        <v>9</v>
      </c>
      <c r="AO36" s="153">
        <v>15</v>
      </c>
      <c r="AP36" s="153">
        <v>16</v>
      </c>
      <c r="AQ36" s="113">
        <v>8</v>
      </c>
      <c r="AR36" s="113">
        <v>10</v>
      </c>
      <c r="AS36" s="113">
        <v>10</v>
      </c>
      <c r="AT36" s="113">
        <v>8</v>
      </c>
      <c r="AU36" s="113">
        <v>10</v>
      </c>
      <c r="AV36" s="113">
        <v>10</v>
      </c>
      <c r="AW36" s="113">
        <v>12</v>
      </c>
      <c r="AX36" s="153">
        <v>23</v>
      </c>
      <c r="AY36" s="153">
        <v>23</v>
      </c>
      <c r="AZ36" s="113">
        <v>15</v>
      </c>
      <c r="BA36" s="113">
        <v>10</v>
      </c>
      <c r="BB36" s="113">
        <v>12</v>
      </c>
      <c r="BC36" s="113">
        <v>12</v>
      </c>
      <c r="BD36" s="113">
        <v>17</v>
      </c>
      <c r="BE36" s="113">
        <v>8</v>
      </c>
      <c r="BF36" s="113">
        <v>12</v>
      </c>
      <c r="BG36" s="113">
        <v>22</v>
      </c>
      <c r="BH36" s="113">
        <v>20</v>
      </c>
      <c r="BI36" s="113">
        <v>13</v>
      </c>
      <c r="BJ36" s="113">
        <v>12</v>
      </c>
      <c r="BK36" s="113">
        <v>11</v>
      </c>
      <c r="BL36" s="113">
        <v>13</v>
      </c>
      <c r="BM36" s="113">
        <v>10</v>
      </c>
      <c r="BN36" s="113">
        <v>11</v>
      </c>
      <c r="BO36" s="113">
        <v>12</v>
      </c>
      <c r="BP36" s="113">
        <v>12</v>
      </c>
    </row>
    <row r="37" spans="1:68" x14ac:dyDescent="0.25">
      <c r="A37" s="20" t="s">
        <v>254</v>
      </c>
      <c r="B37" s="152">
        <v>13</v>
      </c>
      <c r="C37" s="113">
        <v>21</v>
      </c>
      <c r="D37" s="152">
        <v>14</v>
      </c>
      <c r="E37" s="151">
        <v>11</v>
      </c>
      <c r="F37" s="153">
        <v>11</v>
      </c>
      <c r="G37" s="153">
        <v>14</v>
      </c>
      <c r="H37" s="152">
        <v>12</v>
      </c>
      <c r="I37" s="152">
        <v>12</v>
      </c>
      <c r="J37" s="152">
        <v>12</v>
      </c>
      <c r="K37" s="113">
        <v>13</v>
      </c>
      <c r="L37" s="152">
        <v>13</v>
      </c>
      <c r="M37" s="152">
        <v>16</v>
      </c>
      <c r="N37" s="152">
        <v>17</v>
      </c>
      <c r="O37" s="153">
        <v>9</v>
      </c>
      <c r="P37" s="153">
        <v>9</v>
      </c>
      <c r="Q37" s="152">
        <v>11</v>
      </c>
      <c r="R37" s="152">
        <v>11</v>
      </c>
      <c r="S37" s="113">
        <v>25</v>
      </c>
      <c r="T37" s="152">
        <v>15</v>
      </c>
      <c r="U37" s="152">
        <v>19</v>
      </c>
      <c r="V37" s="152">
        <v>30</v>
      </c>
      <c r="W37" s="153">
        <v>15</v>
      </c>
      <c r="X37" s="153">
        <v>15</v>
      </c>
      <c r="Y37" s="153">
        <v>16</v>
      </c>
      <c r="Z37" s="153">
        <v>17</v>
      </c>
      <c r="AA37" s="113">
        <v>10</v>
      </c>
      <c r="AB37" s="113">
        <v>10</v>
      </c>
      <c r="AC37" s="153">
        <v>22</v>
      </c>
      <c r="AD37" s="153">
        <v>23</v>
      </c>
      <c r="AE37" s="113">
        <v>17</v>
      </c>
      <c r="AF37" s="113">
        <v>14</v>
      </c>
      <c r="AG37" s="152">
        <v>19</v>
      </c>
      <c r="AH37" s="152">
        <v>17</v>
      </c>
      <c r="AI37" s="153">
        <v>38</v>
      </c>
      <c r="AJ37" s="153">
        <v>39</v>
      </c>
      <c r="AK37" s="152">
        <v>12</v>
      </c>
      <c r="AL37" s="152">
        <v>12</v>
      </c>
      <c r="AM37" s="152">
        <v>11</v>
      </c>
      <c r="AN37" s="152">
        <v>9</v>
      </c>
      <c r="AO37" s="153">
        <v>15</v>
      </c>
      <c r="AP37" s="153">
        <v>16</v>
      </c>
      <c r="AQ37" s="152">
        <v>8</v>
      </c>
      <c r="AR37" s="152">
        <v>11</v>
      </c>
      <c r="AS37" s="152">
        <v>10</v>
      </c>
      <c r="AT37" s="152">
        <v>8</v>
      </c>
      <c r="AU37" s="152">
        <v>10</v>
      </c>
      <c r="AV37" s="152">
        <v>10</v>
      </c>
      <c r="AW37" s="152">
        <v>12</v>
      </c>
      <c r="AX37" s="153">
        <v>23</v>
      </c>
      <c r="AY37" s="153">
        <v>23</v>
      </c>
      <c r="AZ37" s="152">
        <v>15</v>
      </c>
      <c r="BA37" s="152">
        <v>10</v>
      </c>
      <c r="BB37" s="152">
        <v>12</v>
      </c>
      <c r="BC37" s="152">
        <v>12</v>
      </c>
      <c r="BD37" s="152">
        <v>16</v>
      </c>
      <c r="BE37" s="152">
        <v>8</v>
      </c>
      <c r="BF37" s="152">
        <v>12</v>
      </c>
      <c r="BG37" s="152">
        <v>22</v>
      </c>
      <c r="BH37" s="152">
        <v>20</v>
      </c>
      <c r="BI37" s="152">
        <v>13</v>
      </c>
      <c r="BJ37" s="152">
        <v>12</v>
      </c>
      <c r="BK37" s="152">
        <v>11</v>
      </c>
      <c r="BL37" s="152">
        <v>13</v>
      </c>
      <c r="BM37" s="152">
        <v>10</v>
      </c>
      <c r="BN37" s="152">
        <v>11</v>
      </c>
      <c r="BO37" s="152">
        <v>12</v>
      </c>
      <c r="BP37" s="152">
        <v>12</v>
      </c>
    </row>
    <row r="38" spans="1:68" x14ac:dyDescent="0.25">
      <c r="A38" s="20" t="s">
        <v>262</v>
      </c>
      <c r="B38" s="151">
        <v>13</v>
      </c>
      <c r="C38" s="113">
        <v>21</v>
      </c>
      <c r="D38" s="151">
        <v>14</v>
      </c>
      <c r="E38" s="152">
        <v>11</v>
      </c>
      <c r="F38" s="115">
        <v>11</v>
      </c>
      <c r="G38" s="115">
        <v>14</v>
      </c>
      <c r="H38" s="151">
        <v>12</v>
      </c>
      <c r="I38" s="151">
        <v>12</v>
      </c>
      <c r="J38" s="113">
        <v>12</v>
      </c>
      <c r="K38" s="151">
        <v>13</v>
      </c>
      <c r="L38" s="151">
        <v>13</v>
      </c>
      <c r="M38" s="151">
        <v>16</v>
      </c>
      <c r="N38" s="151">
        <v>17</v>
      </c>
      <c r="O38" s="115">
        <v>9</v>
      </c>
      <c r="P38" s="115">
        <v>9</v>
      </c>
      <c r="Q38" s="151">
        <v>11</v>
      </c>
      <c r="R38" s="151">
        <v>11</v>
      </c>
      <c r="S38" s="113">
        <v>25</v>
      </c>
      <c r="T38" s="151">
        <v>15</v>
      </c>
      <c r="U38" s="151">
        <v>19</v>
      </c>
      <c r="V38" s="151">
        <v>30</v>
      </c>
      <c r="W38" s="115">
        <v>15</v>
      </c>
      <c r="X38" s="115">
        <v>15</v>
      </c>
      <c r="Y38" s="115">
        <v>16</v>
      </c>
      <c r="Z38" s="115">
        <v>17</v>
      </c>
      <c r="AA38" s="151">
        <v>10</v>
      </c>
      <c r="AB38" s="151">
        <v>11</v>
      </c>
      <c r="AC38" s="115">
        <v>22</v>
      </c>
      <c r="AD38" s="115">
        <v>23</v>
      </c>
      <c r="AE38" s="151">
        <v>17</v>
      </c>
      <c r="AF38" s="151">
        <v>14</v>
      </c>
      <c r="AG38" s="151">
        <v>19</v>
      </c>
      <c r="AH38" s="151">
        <v>18</v>
      </c>
      <c r="AI38" s="115">
        <v>38</v>
      </c>
      <c r="AJ38" s="115">
        <v>38</v>
      </c>
      <c r="AK38" s="151">
        <v>12</v>
      </c>
      <c r="AL38" s="151">
        <v>12</v>
      </c>
      <c r="AM38" s="151">
        <v>11</v>
      </c>
      <c r="AN38" s="151">
        <v>9</v>
      </c>
      <c r="AO38" s="115">
        <v>15</v>
      </c>
      <c r="AP38" s="115">
        <v>16</v>
      </c>
      <c r="AQ38" s="151">
        <v>8</v>
      </c>
      <c r="AR38" s="151">
        <v>10</v>
      </c>
      <c r="AS38" s="151">
        <v>10</v>
      </c>
      <c r="AT38" s="151">
        <v>8</v>
      </c>
      <c r="AU38" s="151">
        <v>10</v>
      </c>
      <c r="AV38" s="151">
        <v>10</v>
      </c>
      <c r="AW38" s="151">
        <v>12</v>
      </c>
      <c r="AX38" s="115">
        <v>23</v>
      </c>
      <c r="AY38" s="115">
        <v>23</v>
      </c>
      <c r="AZ38" s="151">
        <v>15</v>
      </c>
      <c r="BA38" s="151">
        <v>10</v>
      </c>
      <c r="BB38" s="151">
        <v>12</v>
      </c>
      <c r="BC38" s="151">
        <v>12</v>
      </c>
      <c r="BD38" s="151">
        <v>16</v>
      </c>
      <c r="BE38" s="151">
        <v>8</v>
      </c>
      <c r="BF38" s="113">
        <v>12</v>
      </c>
      <c r="BG38" s="151">
        <v>23</v>
      </c>
      <c r="BH38" s="151">
        <v>20</v>
      </c>
      <c r="BI38" s="151">
        <v>13</v>
      </c>
      <c r="BJ38" s="151">
        <v>12</v>
      </c>
      <c r="BK38" s="151">
        <v>11</v>
      </c>
      <c r="BL38" s="151">
        <v>13</v>
      </c>
      <c r="BM38" s="151">
        <v>10</v>
      </c>
      <c r="BN38" s="151">
        <v>11</v>
      </c>
      <c r="BO38" s="151">
        <v>12</v>
      </c>
      <c r="BP38" s="151">
        <v>12</v>
      </c>
    </row>
    <row r="39" spans="1:68" x14ac:dyDescent="0.25">
      <c r="A39" s="20">
        <v>8630</v>
      </c>
      <c r="B39" s="127">
        <v>13</v>
      </c>
      <c r="C39" s="127">
        <v>21</v>
      </c>
      <c r="D39" s="127">
        <v>14</v>
      </c>
      <c r="E39" s="54">
        <v>11</v>
      </c>
      <c r="F39" s="115">
        <v>9</v>
      </c>
      <c r="G39" s="115">
        <v>14</v>
      </c>
      <c r="H39" s="127">
        <v>12</v>
      </c>
      <c r="I39" s="127">
        <v>12</v>
      </c>
      <c r="J39" s="127">
        <v>12</v>
      </c>
      <c r="K39" s="127">
        <v>13</v>
      </c>
      <c r="L39" s="127">
        <v>13</v>
      </c>
      <c r="M39" s="127">
        <v>16</v>
      </c>
      <c r="N39" s="127">
        <v>17</v>
      </c>
      <c r="O39" s="115">
        <v>9</v>
      </c>
      <c r="P39" s="115">
        <v>9</v>
      </c>
      <c r="Q39" s="127">
        <v>11</v>
      </c>
      <c r="R39" s="127">
        <v>11</v>
      </c>
      <c r="S39" s="127">
        <v>25</v>
      </c>
      <c r="T39" s="127">
        <v>15</v>
      </c>
      <c r="U39" s="127">
        <v>19</v>
      </c>
      <c r="V39" s="127">
        <v>30</v>
      </c>
      <c r="W39" s="115">
        <v>15</v>
      </c>
      <c r="X39" s="115">
        <v>15</v>
      </c>
      <c r="Y39" s="115">
        <v>17</v>
      </c>
      <c r="Z39" s="115">
        <v>17</v>
      </c>
      <c r="AA39" s="127">
        <v>10</v>
      </c>
      <c r="AB39" s="127">
        <v>11</v>
      </c>
      <c r="AC39" s="115">
        <v>22</v>
      </c>
      <c r="AD39" s="115">
        <v>23</v>
      </c>
      <c r="AE39" s="127">
        <v>18</v>
      </c>
      <c r="AF39" s="127">
        <v>14</v>
      </c>
      <c r="AG39" s="127">
        <v>20</v>
      </c>
      <c r="AH39" s="127">
        <v>17</v>
      </c>
      <c r="AI39" s="115">
        <v>38</v>
      </c>
      <c r="AJ39" s="115">
        <v>39</v>
      </c>
      <c r="AK39" s="127">
        <v>12</v>
      </c>
      <c r="AL39" s="127">
        <v>12</v>
      </c>
      <c r="AM39" s="127">
        <v>11</v>
      </c>
      <c r="AN39" s="127">
        <v>9</v>
      </c>
      <c r="AO39" s="115">
        <v>15</v>
      </c>
      <c r="AP39" s="115">
        <v>16</v>
      </c>
      <c r="AQ39" s="127">
        <v>8</v>
      </c>
      <c r="AR39" s="127">
        <v>10</v>
      </c>
      <c r="AS39" s="127">
        <v>10</v>
      </c>
      <c r="AT39" s="127">
        <v>8</v>
      </c>
      <c r="AU39" s="127">
        <v>10</v>
      </c>
      <c r="AV39" s="127">
        <v>10</v>
      </c>
      <c r="AW39" s="127">
        <v>12</v>
      </c>
      <c r="AX39" s="115">
        <v>23</v>
      </c>
      <c r="AY39" s="115">
        <v>23</v>
      </c>
      <c r="AZ39" s="127">
        <v>15</v>
      </c>
      <c r="BA39" s="127">
        <v>10</v>
      </c>
      <c r="BB39" s="127">
        <v>12</v>
      </c>
      <c r="BC39" s="127">
        <v>12</v>
      </c>
      <c r="BD39" s="127">
        <v>16</v>
      </c>
      <c r="BE39" s="127">
        <v>8</v>
      </c>
      <c r="BF39" s="127">
        <v>12</v>
      </c>
      <c r="BG39" s="127">
        <v>22</v>
      </c>
      <c r="BH39" s="127">
        <v>20</v>
      </c>
      <c r="BI39" s="127">
        <v>13</v>
      </c>
      <c r="BJ39" s="127">
        <v>12</v>
      </c>
      <c r="BK39" s="127">
        <v>11</v>
      </c>
      <c r="BL39" s="127">
        <v>13</v>
      </c>
      <c r="BM39" s="127">
        <v>10</v>
      </c>
      <c r="BN39" s="127">
        <v>11</v>
      </c>
      <c r="BO39" s="127">
        <v>12</v>
      </c>
      <c r="BP39" s="127">
        <v>12</v>
      </c>
    </row>
    <row r="40" spans="1:68" x14ac:dyDescent="0.25">
      <c r="A40" s="20">
        <v>65270</v>
      </c>
      <c r="B40" s="54">
        <v>13</v>
      </c>
      <c r="C40" s="54">
        <v>21</v>
      </c>
      <c r="D40" s="54">
        <v>14</v>
      </c>
      <c r="E40" s="54">
        <v>11</v>
      </c>
      <c r="F40" s="114">
        <v>9</v>
      </c>
      <c r="G40" s="114">
        <v>14</v>
      </c>
      <c r="H40" s="54">
        <v>12</v>
      </c>
      <c r="I40" s="54">
        <v>12</v>
      </c>
      <c r="J40" s="54">
        <v>12</v>
      </c>
      <c r="K40" s="54">
        <v>13</v>
      </c>
      <c r="L40" s="54">
        <v>13</v>
      </c>
      <c r="M40" s="54">
        <v>16</v>
      </c>
      <c r="N40" s="54">
        <v>17</v>
      </c>
      <c r="O40" s="114">
        <v>9</v>
      </c>
      <c r="P40" s="114">
        <v>9</v>
      </c>
      <c r="Q40" s="54">
        <v>11</v>
      </c>
      <c r="R40" s="54">
        <v>11</v>
      </c>
      <c r="S40" s="54">
        <v>25</v>
      </c>
      <c r="T40" s="54">
        <v>15</v>
      </c>
      <c r="U40" s="54">
        <v>19</v>
      </c>
      <c r="V40" s="54">
        <v>30</v>
      </c>
      <c r="W40" s="114">
        <v>15</v>
      </c>
      <c r="X40" s="114">
        <v>15</v>
      </c>
      <c r="Y40" s="114">
        <v>17</v>
      </c>
      <c r="Z40" s="114">
        <v>17</v>
      </c>
      <c r="AA40" s="54">
        <v>10</v>
      </c>
      <c r="AB40" s="54">
        <v>11</v>
      </c>
      <c r="AC40" s="114">
        <v>22</v>
      </c>
      <c r="AD40" s="114">
        <v>23</v>
      </c>
      <c r="AE40" s="54">
        <v>17</v>
      </c>
      <c r="AF40" s="54">
        <v>14</v>
      </c>
      <c r="AG40" s="54">
        <v>20</v>
      </c>
      <c r="AH40" s="54">
        <v>17</v>
      </c>
      <c r="AI40" s="114">
        <v>39</v>
      </c>
      <c r="AJ40" s="114">
        <v>39</v>
      </c>
      <c r="AK40" s="54">
        <v>12</v>
      </c>
      <c r="AL40" s="54">
        <v>12</v>
      </c>
      <c r="AM40" s="54">
        <v>11</v>
      </c>
      <c r="AN40" s="54">
        <v>9</v>
      </c>
      <c r="AO40" s="114">
        <v>15</v>
      </c>
      <c r="AP40" s="114">
        <v>16</v>
      </c>
      <c r="AQ40" s="54">
        <v>8</v>
      </c>
      <c r="AR40" s="54">
        <v>10</v>
      </c>
      <c r="AS40" s="54">
        <v>10</v>
      </c>
      <c r="AT40" s="54">
        <v>8</v>
      </c>
      <c r="AU40" s="54">
        <v>10</v>
      </c>
      <c r="AV40" s="54">
        <v>10</v>
      </c>
      <c r="AW40" s="54">
        <v>12</v>
      </c>
      <c r="AX40" s="114">
        <v>23</v>
      </c>
      <c r="AY40" s="114">
        <v>23</v>
      </c>
      <c r="AZ40" s="54">
        <v>15</v>
      </c>
      <c r="BA40" s="54">
        <v>10</v>
      </c>
      <c r="BB40" s="54">
        <v>12</v>
      </c>
      <c r="BC40" s="54">
        <v>12</v>
      </c>
      <c r="BD40" s="54">
        <v>17</v>
      </c>
      <c r="BE40" s="54">
        <v>8</v>
      </c>
      <c r="BF40" s="54">
        <v>12</v>
      </c>
      <c r="BG40" s="54">
        <v>22</v>
      </c>
      <c r="BH40" s="54">
        <v>20</v>
      </c>
      <c r="BI40" s="54">
        <v>13</v>
      </c>
      <c r="BJ40" s="54">
        <v>12</v>
      </c>
      <c r="BK40" s="54">
        <v>11</v>
      </c>
      <c r="BL40" s="54">
        <v>13</v>
      </c>
      <c r="BM40" s="54">
        <v>10</v>
      </c>
      <c r="BN40" s="54">
        <v>11</v>
      </c>
      <c r="BO40" s="54">
        <v>12</v>
      </c>
      <c r="BP40" s="54">
        <v>12</v>
      </c>
    </row>
    <row r="41" spans="1:68" x14ac:dyDescent="0.25">
      <c r="A41" s="133">
        <v>35218</v>
      </c>
      <c r="B41" s="113">
        <v>13</v>
      </c>
      <c r="C41" s="113">
        <v>21</v>
      </c>
      <c r="D41" s="113">
        <v>14</v>
      </c>
      <c r="E41" s="113">
        <v>11</v>
      </c>
      <c r="F41" s="114">
        <v>11</v>
      </c>
      <c r="G41" s="114">
        <v>14</v>
      </c>
      <c r="H41" s="113">
        <v>12</v>
      </c>
      <c r="I41" s="113">
        <v>12</v>
      </c>
      <c r="J41" s="113">
        <v>12</v>
      </c>
      <c r="K41" s="113">
        <v>13</v>
      </c>
      <c r="L41" s="113">
        <v>13</v>
      </c>
      <c r="M41" s="113">
        <v>16</v>
      </c>
      <c r="N41" s="113">
        <v>17</v>
      </c>
      <c r="O41" s="121">
        <v>9</v>
      </c>
      <c r="P41" s="121">
        <v>9</v>
      </c>
      <c r="Q41" s="113">
        <v>11</v>
      </c>
      <c r="R41" s="113">
        <v>11</v>
      </c>
      <c r="S41" s="113">
        <v>25</v>
      </c>
      <c r="T41" s="113">
        <v>15</v>
      </c>
      <c r="U41" s="113">
        <v>19</v>
      </c>
      <c r="V41" s="113">
        <v>30</v>
      </c>
      <c r="W41" s="114">
        <v>15</v>
      </c>
      <c r="X41" s="121">
        <v>15</v>
      </c>
      <c r="Y41" s="121">
        <v>16</v>
      </c>
      <c r="Z41" s="121">
        <v>17</v>
      </c>
      <c r="AA41" s="113">
        <v>10</v>
      </c>
      <c r="AB41" s="113">
        <v>11</v>
      </c>
      <c r="AC41" s="114">
        <v>22</v>
      </c>
      <c r="AD41" s="114">
        <v>23</v>
      </c>
      <c r="AE41" s="113">
        <v>18</v>
      </c>
      <c r="AF41" s="113">
        <v>14</v>
      </c>
      <c r="AG41" s="113">
        <v>20</v>
      </c>
      <c r="AH41" s="113">
        <v>17</v>
      </c>
      <c r="AI41" s="121">
        <v>37</v>
      </c>
      <c r="AJ41" s="121">
        <v>38</v>
      </c>
      <c r="AK41" s="113">
        <v>12</v>
      </c>
      <c r="AL41" s="113">
        <v>12</v>
      </c>
      <c r="AM41" s="113">
        <v>11</v>
      </c>
      <c r="AN41" s="113">
        <v>9</v>
      </c>
      <c r="AO41" s="114">
        <v>15</v>
      </c>
      <c r="AP41" s="114">
        <v>16</v>
      </c>
      <c r="AQ41" s="113">
        <v>8</v>
      </c>
      <c r="AR41" s="113">
        <v>10</v>
      </c>
      <c r="AS41" s="113">
        <v>10</v>
      </c>
      <c r="AT41" s="113">
        <v>8</v>
      </c>
      <c r="AU41" s="113">
        <v>10</v>
      </c>
      <c r="AV41" s="113">
        <v>10</v>
      </c>
      <c r="AW41" s="113">
        <v>12</v>
      </c>
      <c r="AX41" s="114">
        <v>23</v>
      </c>
      <c r="AY41" s="114">
        <v>23</v>
      </c>
      <c r="AZ41" s="113">
        <v>15</v>
      </c>
      <c r="BA41" s="113">
        <v>10</v>
      </c>
      <c r="BB41" s="113">
        <v>12</v>
      </c>
      <c r="BC41" s="113">
        <v>12</v>
      </c>
      <c r="BD41" s="113">
        <v>17</v>
      </c>
      <c r="BE41" s="113">
        <v>8</v>
      </c>
      <c r="BF41" s="113">
        <v>12</v>
      </c>
      <c r="BG41" s="113">
        <v>22</v>
      </c>
      <c r="BH41" s="113">
        <v>20</v>
      </c>
      <c r="BI41" s="113">
        <v>13</v>
      </c>
      <c r="BJ41" s="113">
        <v>12</v>
      </c>
      <c r="BK41" s="113">
        <v>11</v>
      </c>
      <c r="BL41" s="113">
        <v>13</v>
      </c>
      <c r="BM41" s="113">
        <v>10</v>
      </c>
      <c r="BN41" s="113">
        <v>11</v>
      </c>
      <c r="BO41" s="113">
        <v>12</v>
      </c>
      <c r="BP41" s="113">
        <v>12</v>
      </c>
    </row>
    <row r="42" spans="1:68" x14ac:dyDescent="0.25">
      <c r="A42" s="136">
        <v>108897</v>
      </c>
      <c r="B42" s="45">
        <v>13</v>
      </c>
      <c r="C42" s="45">
        <v>21</v>
      </c>
      <c r="D42" s="45">
        <v>14</v>
      </c>
      <c r="E42" s="45">
        <v>11</v>
      </c>
      <c r="F42" s="45">
        <v>11</v>
      </c>
      <c r="G42" s="45">
        <v>14</v>
      </c>
      <c r="H42" s="45">
        <v>12</v>
      </c>
      <c r="I42" s="45">
        <v>12</v>
      </c>
      <c r="J42" s="45">
        <v>12</v>
      </c>
      <c r="K42" s="45">
        <v>13</v>
      </c>
      <c r="L42" s="45">
        <v>13</v>
      </c>
      <c r="M42" s="45">
        <v>16</v>
      </c>
      <c r="N42" s="45">
        <v>17</v>
      </c>
      <c r="O42" s="59">
        <v>9</v>
      </c>
      <c r="P42" s="59">
        <v>9</v>
      </c>
      <c r="Q42" s="45">
        <v>11</v>
      </c>
      <c r="R42" s="45">
        <v>11</v>
      </c>
      <c r="S42" s="45">
        <v>25</v>
      </c>
      <c r="T42" s="45">
        <v>15</v>
      </c>
      <c r="U42" s="45">
        <v>19</v>
      </c>
      <c r="V42" s="45">
        <v>30</v>
      </c>
      <c r="W42" s="59">
        <v>15</v>
      </c>
      <c r="X42" s="59">
        <v>15</v>
      </c>
      <c r="Y42" s="59">
        <v>16</v>
      </c>
      <c r="Z42" s="59">
        <v>17</v>
      </c>
      <c r="AA42" s="45">
        <v>10</v>
      </c>
      <c r="AB42" s="45">
        <v>11</v>
      </c>
      <c r="AC42" s="45">
        <v>22</v>
      </c>
      <c r="AD42" s="45">
        <v>23</v>
      </c>
      <c r="AE42" s="45">
        <v>17</v>
      </c>
      <c r="AF42" s="45">
        <v>14</v>
      </c>
      <c r="AG42" s="45">
        <v>19</v>
      </c>
      <c r="AH42" s="45">
        <v>18</v>
      </c>
      <c r="AI42" s="45">
        <v>39</v>
      </c>
      <c r="AJ42" s="59">
        <v>39</v>
      </c>
      <c r="AK42" s="45">
        <v>12</v>
      </c>
      <c r="AL42" s="45">
        <v>12</v>
      </c>
      <c r="AM42" s="45">
        <v>11</v>
      </c>
      <c r="AN42" s="45">
        <v>9</v>
      </c>
      <c r="AO42" s="45">
        <v>15</v>
      </c>
      <c r="AP42" s="45">
        <v>16</v>
      </c>
      <c r="AQ42" s="45">
        <v>8</v>
      </c>
      <c r="AR42" s="45">
        <v>10</v>
      </c>
      <c r="AS42" s="45">
        <v>10</v>
      </c>
      <c r="AT42" s="45">
        <v>8</v>
      </c>
      <c r="AU42" s="45">
        <v>10</v>
      </c>
      <c r="AV42" s="45">
        <v>10</v>
      </c>
      <c r="AW42" s="45">
        <v>12</v>
      </c>
      <c r="AX42" s="45">
        <v>23</v>
      </c>
      <c r="AY42" s="59">
        <v>23</v>
      </c>
      <c r="AZ42" s="45">
        <v>15</v>
      </c>
      <c r="BA42" s="45">
        <v>10</v>
      </c>
      <c r="BB42" s="45">
        <v>12</v>
      </c>
      <c r="BC42" s="45">
        <v>12</v>
      </c>
      <c r="BD42" s="45">
        <v>17</v>
      </c>
      <c r="BE42" s="45">
        <v>8</v>
      </c>
      <c r="BF42" s="45">
        <v>12</v>
      </c>
      <c r="BG42" s="45">
        <v>23</v>
      </c>
      <c r="BH42" s="45">
        <v>20</v>
      </c>
      <c r="BI42" s="45">
        <v>13</v>
      </c>
      <c r="BJ42" s="45">
        <v>12</v>
      </c>
      <c r="BK42" s="45">
        <v>11</v>
      </c>
      <c r="BL42" s="45">
        <v>13</v>
      </c>
      <c r="BM42" s="45">
        <v>10</v>
      </c>
      <c r="BN42" s="45">
        <v>11</v>
      </c>
      <c r="BO42" s="45">
        <v>12</v>
      </c>
      <c r="BP42" s="45">
        <v>12</v>
      </c>
    </row>
    <row r="43" spans="1:68" x14ac:dyDescent="0.25">
      <c r="A43" s="136">
        <v>134550</v>
      </c>
      <c r="B43" s="45">
        <v>13</v>
      </c>
      <c r="C43" s="45">
        <v>21</v>
      </c>
      <c r="D43" s="45">
        <v>14</v>
      </c>
      <c r="E43" s="45">
        <v>11</v>
      </c>
      <c r="F43" s="45">
        <v>11</v>
      </c>
      <c r="G43" s="45">
        <v>14</v>
      </c>
      <c r="H43" s="45">
        <v>12</v>
      </c>
      <c r="I43" s="45">
        <v>12</v>
      </c>
      <c r="J43" s="45">
        <v>12</v>
      </c>
      <c r="K43" s="45">
        <v>13</v>
      </c>
      <c r="L43" s="45">
        <v>13</v>
      </c>
      <c r="M43" s="45">
        <v>16</v>
      </c>
      <c r="N43" s="45">
        <v>17</v>
      </c>
      <c r="O43" s="59">
        <v>9</v>
      </c>
      <c r="P43" s="59">
        <v>9</v>
      </c>
      <c r="Q43" s="45">
        <v>11</v>
      </c>
      <c r="R43" s="45">
        <v>11</v>
      </c>
      <c r="S43" s="45">
        <v>25</v>
      </c>
      <c r="T43" s="45">
        <v>15</v>
      </c>
      <c r="U43" s="45">
        <v>19</v>
      </c>
      <c r="V43" s="45">
        <v>30</v>
      </c>
      <c r="W43" s="45">
        <v>15</v>
      </c>
      <c r="X43" s="59">
        <v>15</v>
      </c>
      <c r="Y43" s="59">
        <v>16</v>
      </c>
      <c r="Z43" s="59">
        <v>17</v>
      </c>
      <c r="AA43" s="45">
        <v>10</v>
      </c>
      <c r="AB43" s="45">
        <v>11</v>
      </c>
      <c r="AC43" s="45">
        <v>22</v>
      </c>
      <c r="AD43" s="45">
        <v>23</v>
      </c>
      <c r="AE43" s="45">
        <v>18</v>
      </c>
      <c r="AF43" s="45">
        <v>14</v>
      </c>
      <c r="AG43" s="45">
        <v>19</v>
      </c>
      <c r="AH43" s="45">
        <v>18</v>
      </c>
      <c r="AI43" s="59">
        <v>38</v>
      </c>
      <c r="AJ43" s="59">
        <v>39</v>
      </c>
      <c r="AK43" s="45">
        <v>12</v>
      </c>
      <c r="AL43" s="45">
        <v>12</v>
      </c>
      <c r="AM43" s="45">
        <v>11</v>
      </c>
      <c r="AN43" s="45">
        <v>9</v>
      </c>
      <c r="AO43" s="45">
        <v>15</v>
      </c>
      <c r="AP43" s="45">
        <v>16</v>
      </c>
      <c r="AQ43" s="45">
        <v>8</v>
      </c>
      <c r="AR43" s="45">
        <v>10</v>
      </c>
      <c r="AS43" s="45">
        <v>10</v>
      </c>
      <c r="AT43" s="45">
        <v>8</v>
      </c>
      <c r="AU43" s="45">
        <v>10</v>
      </c>
      <c r="AV43" s="45">
        <v>10</v>
      </c>
      <c r="AW43" s="45">
        <v>12</v>
      </c>
      <c r="AX43" s="45">
        <v>23</v>
      </c>
      <c r="AY43" s="45">
        <v>23</v>
      </c>
      <c r="AZ43" s="45">
        <v>15</v>
      </c>
      <c r="BA43" s="45">
        <v>10</v>
      </c>
      <c r="BB43" s="45">
        <v>12</v>
      </c>
      <c r="BC43" s="45">
        <v>12</v>
      </c>
      <c r="BD43" s="45">
        <v>16</v>
      </c>
      <c r="BE43" s="45">
        <v>8</v>
      </c>
      <c r="BF43" s="45">
        <v>12</v>
      </c>
      <c r="BG43" s="45">
        <v>23</v>
      </c>
      <c r="BH43" s="45">
        <v>20</v>
      </c>
      <c r="BI43" s="45">
        <v>13</v>
      </c>
      <c r="BJ43" s="45">
        <v>12</v>
      </c>
      <c r="BK43" s="45">
        <v>11</v>
      </c>
      <c r="BL43" s="45">
        <v>13</v>
      </c>
      <c r="BM43" s="45">
        <v>10</v>
      </c>
      <c r="BN43" s="45">
        <v>11</v>
      </c>
      <c r="BO43" s="45">
        <v>12</v>
      </c>
      <c r="BP43" s="45">
        <v>12</v>
      </c>
    </row>
    <row r="44" spans="1:68" x14ac:dyDescent="0.25">
      <c r="A44" s="20">
        <v>184283</v>
      </c>
      <c r="B44" s="54">
        <v>14</v>
      </c>
      <c r="C44" s="54">
        <v>21</v>
      </c>
      <c r="D44" s="54">
        <v>14</v>
      </c>
      <c r="E44" s="54">
        <v>11</v>
      </c>
      <c r="F44" s="114">
        <v>11</v>
      </c>
      <c r="G44" s="114">
        <v>14</v>
      </c>
      <c r="H44" s="54">
        <v>12</v>
      </c>
      <c r="I44" s="54">
        <v>12</v>
      </c>
      <c r="J44" s="54">
        <v>12</v>
      </c>
      <c r="K44" s="54">
        <v>13</v>
      </c>
      <c r="L44" s="54">
        <v>13</v>
      </c>
      <c r="M44" s="54">
        <v>16</v>
      </c>
      <c r="N44" s="54">
        <v>17</v>
      </c>
      <c r="O44" s="121">
        <v>9</v>
      </c>
      <c r="P44" s="121">
        <v>9</v>
      </c>
      <c r="Q44" s="54">
        <v>11</v>
      </c>
      <c r="R44" s="54">
        <v>11</v>
      </c>
      <c r="S44" s="54">
        <v>25</v>
      </c>
      <c r="T44" s="54">
        <v>15</v>
      </c>
      <c r="U44" s="54">
        <v>19</v>
      </c>
      <c r="V44" s="54">
        <v>30</v>
      </c>
      <c r="W44" s="114">
        <v>15</v>
      </c>
      <c r="X44" s="121">
        <v>15</v>
      </c>
      <c r="Y44" s="121">
        <v>16</v>
      </c>
      <c r="Z44" s="121">
        <v>17</v>
      </c>
      <c r="AA44" s="54">
        <v>10</v>
      </c>
      <c r="AB44" s="54">
        <v>11</v>
      </c>
      <c r="AC44" s="114">
        <v>22</v>
      </c>
      <c r="AD44" s="114">
        <v>23</v>
      </c>
      <c r="AE44" s="54">
        <v>17</v>
      </c>
      <c r="AF44" s="54">
        <v>14</v>
      </c>
      <c r="AG44" s="54">
        <v>19</v>
      </c>
      <c r="AH44" s="54">
        <v>17</v>
      </c>
      <c r="AI44" s="114">
        <v>38</v>
      </c>
      <c r="AJ44" s="121">
        <v>38</v>
      </c>
      <c r="AK44" s="54">
        <v>12</v>
      </c>
      <c r="AL44" s="54">
        <v>12</v>
      </c>
      <c r="AM44" s="54">
        <v>11</v>
      </c>
      <c r="AN44" s="54">
        <v>9</v>
      </c>
      <c r="AO44" s="114">
        <v>15</v>
      </c>
      <c r="AP44" s="114">
        <v>16</v>
      </c>
      <c r="AQ44" s="54">
        <v>8</v>
      </c>
      <c r="AR44" s="54">
        <v>10</v>
      </c>
      <c r="AS44" s="54">
        <v>10</v>
      </c>
      <c r="AT44" s="54">
        <v>8</v>
      </c>
      <c r="AU44" s="54">
        <v>10</v>
      </c>
      <c r="AV44" s="54">
        <v>10</v>
      </c>
      <c r="AW44" s="54">
        <v>12</v>
      </c>
      <c r="AX44" s="114">
        <v>23</v>
      </c>
      <c r="AY44" s="114">
        <v>23</v>
      </c>
      <c r="AZ44" s="54">
        <v>15</v>
      </c>
      <c r="BA44" s="54">
        <v>10</v>
      </c>
      <c r="BB44" s="54">
        <v>12</v>
      </c>
      <c r="BC44" s="54">
        <v>12</v>
      </c>
      <c r="BD44" s="54">
        <v>17</v>
      </c>
      <c r="BE44" s="54">
        <v>8</v>
      </c>
      <c r="BF44" s="54">
        <v>13</v>
      </c>
      <c r="BG44" s="54">
        <v>22</v>
      </c>
      <c r="BH44" s="54">
        <v>20</v>
      </c>
      <c r="BI44" s="54">
        <v>13</v>
      </c>
      <c r="BJ44" s="54">
        <v>12</v>
      </c>
      <c r="BK44" s="54">
        <v>11</v>
      </c>
      <c r="BL44" s="54">
        <v>13</v>
      </c>
      <c r="BM44" s="54">
        <v>10</v>
      </c>
      <c r="BN44" s="54">
        <v>11</v>
      </c>
      <c r="BO44" s="54">
        <v>12</v>
      </c>
      <c r="BP44" s="54">
        <v>12</v>
      </c>
    </row>
    <row r="45" spans="1:68" x14ac:dyDescent="0.25">
      <c r="A45" s="133" t="s">
        <v>406</v>
      </c>
      <c r="B45" s="54">
        <v>13</v>
      </c>
      <c r="C45" s="54">
        <v>21</v>
      </c>
      <c r="D45" s="54">
        <v>14</v>
      </c>
      <c r="E45" s="54">
        <v>11</v>
      </c>
      <c r="F45" s="114">
        <v>11</v>
      </c>
      <c r="G45" s="114">
        <v>14</v>
      </c>
      <c r="H45" s="54">
        <v>12</v>
      </c>
      <c r="I45" s="54">
        <v>12</v>
      </c>
      <c r="J45" s="54">
        <v>12</v>
      </c>
      <c r="K45" s="54">
        <v>13</v>
      </c>
      <c r="L45" s="54">
        <v>13</v>
      </c>
      <c r="M45" s="54">
        <v>16</v>
      </c>
      <c r="N45" s="54">
        <v>17</v>
      </c>
      <c r="O45" s="121">
        <v>9</v>
      </c>
      <c r="P45" s="121">
        <v>9</v>
      </c>
      <c r="Q45" s="54">
        <v>11</v>
      </c>
      <c r="R45" s="54">
        <v>11</v>
      </c>
      <c r="S45" s="54">
        <v>25</v>
      </c>
      <c r="T45" s="54">
        <v>14</v>
      </c>
      <c r="U45" s="54">
        <v>19</v>
      </c>
      <c r="V45" s="54">
        <v>30</v>
      </c>
      <c r="W45" s="114">
        <v>15</v>
      </c>
      <c r="X45" s="114">
        <v>15</v>
      </c>
      <c r="Y45" s="121">
        <v>16</v>
      </c>
      <c r="Z45" s="121">
        <v>17</v>
      </c>
      <c r="AA45" s="54">
        <v>10</v>
      </c>
      <c r="AB45" s="54">
        <v>11</v>
      </c>
      <c r="AC45" s="114">
        <v>22</v>
      </c>
      <c r="AD45" s="114">
        <v>23</v>
      </c>
      <c r="AE45" s="54">
        <v>17</v>
      </c>
      <c r="AF45" s="54">
        <v>14</v>
      </c>
      <c r="AG45" s="54">
        <v>20</v>
      </c>
      <c r="AH45" s="54">
        <v>17</v>
      </c>
      <c r="AI45" s="121">
        <v>37</v>
      </c>
      <c r="AJ45" s="121">
        <v>38</v>
      </c>
      <c r="AK45" s="54">
        <v>12</v>
      </c>
      <c r="AL45" s="54">
        <v>12</v>
      </c>
      <c r="AM45" s="54">
        <v>11</v>
      </c>
      <c r="AN45" s="54">
        <v>8</v>
      </c>
      <c r="AO45" s="114">
        <v>15</v>
      </c>
      <c r="AP45" s="114">
        <v>16</v>
      </c>
      <c r="AQ45" s="54">
        <v>8</v>
      </c>
      <c r="AR45" s="54">
        <v>10</v>
      </c>
      <c r="AS45" s="54">
        <v>10</v>
      </c>
      <c r="AT45" s="54">
        <v>8</v>
      </c>
      <c r="AU45" s="54">
        <v>10</v>
      </c>
      <c r="AV45" s="54">
        <v>10</v>
      </c>
      <c r="AW45" s="54">
        <v>12</v>
      </c>
      <c r="AX45" s="114">
        <v>23</v>
      </c>
      <c r="AY45" s="114">
        <v>23</v>
      </c>
      <c r="AZ45" s="54">
        <v>15</v>
      </c>
      <c r="BA45" s="54">
        <v>10</v>
      </c>
      <c r="BB45" s="54">
        <v>12</v>
      </c>
      <c r="BC45" s="54">
        <v>12</v>
      </c>
      <c r="BD45" s="54">
        <v>16</v>
      </c>
      <c r="BE45" s="54">
        <v>8</v>
      </c>
      <c r="BF45" s="54">
        <v>12</v>
      </c>
      <c r="BG45" s="54">
        <v>22</v>
      </c>
      <c r="BH45" s="54">
        <v>20</v>
      </c>
      <c r="BI45" s="54">
        <v>13</v>
      </c>
      <c r="BJ45" s="54">
        <v>12</v>
      </c>
      <c r="BK45" s="54">
        <v>11</v>
      </c>
      <c r="BL45" s="54">
        <v>13</v>
      </c>
      <c r="BM45" s="54">
        <v>10</v>
      </c>
      <c r="BN45" s="54">
        <v>11</v>
      </c>
      <c r="BO45" s="54">
        <v>12</v>
      </c>
      <c r="BP45" s="54">
        <v>12</v>
      </c>
    </row>
    <row r="46" spans="1:68" x14ac:dyDescent="0.25">
      <c r="A46" s="72">
        <v>9621</v>
      </c>
      <c r="B46" s="113">
        <v>13</v>
      </c>
      <c r="C46" s="113">
        <v>21</v>
      </c>
      <c r="D46" s="113">
        <v>14</v>
      </c>
      <c r="E46" s="113">
        <v>11</v>
      </c>
      <c r="F46" s="114">
        <v>11</v>
      </c>
      <c r="G46" s="114">
        <v>14</v>
      </c>
      <c r="H46" s="113">
        <v>12</v>
      </c>
      <c r="I46" s="113">
        <v>12</v>
      </c>
      <c r="J46" s="113">
        <v>12</v>
      </c>
      <c r="K46" s="113">
        <v>13</v>
      </c>
      <c r="L46" s="113">
        <v>13</v>
      </c>
      <c r="M46" s="113">
        <v>16</v>
      </c>
      <c r="N46" s="113">
        <v>17</v>
      </c>
      <c r="O46" s="121">
        <v>9</v>
      </c>
      <c r="P46" s="121">
        <v>9</v>
      </c>
      <c r="Q46" s="113">
        <v>11</v>
      </c>
      <c r="R46" s="113">
        <v>11</v>
      </c>
      <c r="S46" s="113">
        <v>25</v>
      </c>
      <c r="T46" s="113">
        <v>15</v>
      </c>
      <c r="U46" s="113">
        <v>19</v>
      </c>
      <c r="V46" s="113">
        <v>29</v>
      </c>
      <c r="W46" s="114">
        <v>15</v>
      </c>
      <c r="X46" s="121">
        <v>15</v>
      </c>
      <c r="Y46" s="121">
        <v>16</v>
      </c>
      <c r="Z46" s="121">
        <v>17</v>
      </c>
      <c r="AA46" s="113">
        <v>10</v>
      </c>
      <c r="AB46" s="113">
        <v>11</v>
      </c>
      <c r="AC46" s="114">
        <v>22</v>
      </c>
      <c r="AD46" s="114">
        <v>23</v>
      </c>
      <c r="AE46" s="113">
        <v>18</v>
      </c>
      <c r="AF46" s="113">
        <v>14</v>
      </c>
      <c r="AG46" s="113">
        <v>19</v>
      </c>
      <c r="AH46" s="113">
        <v>18</v>
      </c>
      <c r="AI46" s="121">
        <v>39</v>
      </c>
      <c r="AJ46" s="121">
        <v>40</v>
      </c>
      <c r="AK46" s="113">
        <v>12</v>
      </c>
      <c r="AL46" s="113">
        <v>12</v>
      </c>
      <c r="AM46" s="113">
        <v>11</v>
      </c>
      <c r="AN46" s="113">
        <v>9</v>
      </c>
      <c r="AO46" s="114">
        <v>15</v>
      </c>
      <c r="AP46" s="114">
        <v>16</v>
      </c>
      <c r="AQ46" s="113">
        <v>8</v>
      </c>
      <c r="AR46" s="113">
        <v>10</v>
      </c>
      <c r="AS46" s="113">
        <v>10</v>
      </c>
      <c r="AT46" s="113">
        <v>8</v>
      </c>
      <c r="AU46" s="113">
        <v>10</v>
      </c>
      <c r="AV46" s="113">
        <v>10</v>
      </c>
      <c r="AW46" s="113">
        <v>12</v>
      </c>
      <c r="AX46" s="114">
        <v>23</v>
      </c>
      <c r="AY46" s="114">
        <v>23</v>
      </c>
      <c r="AZ46" s="113">
        <v>15</v>
      </c>
      <c r="BA46" s="113">
        <v>10</v>
      </c>
      <c r="BB46" s="113">
        <v>12</v>
      </c>
      <c r="BC46" s="113">
        <v>12</v>
      </c>
      <c r="BD46" s="113">
        <v>16</v>
      </c>
      <c r="BE46" s="113">
        <v>8</v>
      </c>
      <c r="BF46" s="113">
        <v>12</v>
      </c>
      <c r="BG46" s="113">
        <v>23</v>
      </c>
      <c r="BH46" s="113">
        <v>20</v>
      </c>
      <c r="BI46" s="113">
        <v>13</v>
      </c>
      <c r="BJ46" s="113">
        <v>12</v>
      </c>
      <c r="BK46" s="113">
        <v>11</v>
      </c>
      <c r="BL46" s="113">
        <v>13</v>
      </c>
      <c r="BM46" s="113">
        <v>10</v>
      </c>
      <c r="BN46" s="113">
        <v>11</v>
      </c>
      <c r="BO46" s="113">
        <v>12</v>
      </c>
      <c r="BP46" s="113">
        <v>12</v>
      </c>
    </row>
    <row r="47" spans="1:68" x14ac:dyDescent="0.25">
      <c r="A47" s="72">
        <v>41770</v>
      </c>
      <c r="B47" s="113">
        <v>13</v>
      </c>
      <c r="C47" s="113">
        <v>21</v>
      </c>
      <c r="D47" s="113">
        <v>14</v>
      </c>
      <c r="E47" s="113">
        <v>11</v>
      </c>
      <c r="F47" s="114">
        <v>11</v>
      </c>
      <c r="G47" s="114">
        <v>14</v>
      </c>
      <c r="H47" s="113">
        <v>12</v>
      </c>
      <c r="I47" s="113">
        <v>12</v>
      </c>
      <c r="J47" s="113">
        <v>12</v>
      </c>
      <c r="K47" s="113">
        <v>13</v>
      </c>
      <c r="L47" s="113">
        <v>13</v>
      </c>
      <c r="M47" s="113">
        <v>16</v>
      </c>
      <c r="N47" s="113">
        <v>17</v>
      </c>
      <c r="O47" s="121">
        <v>9</v>
      </c>
      <c r="P47" s="121">
        <v>9</v>
      </c>
      <c r="Q47" s="113">
        <v>11</v>
      </c>
      <c r="R47" s="113">
        <v>11</v>
      </c>
      <c r="S47" s="113">
        <v>25</v>
      </c>
      <c r="T47" s="113">
        <v>15</v>
      </c>
      <c r="U47" s="113">
        <v>19</v>
      </c>
      <c r="V47" s="113">
        <v>32</v>
      </c>
      <c r="W47" s="121">
        <v>15</v>
      </c>
      <c r="X47" s="121">
        <v>15</v>
      </c>
      <c r="Y47" s="121">
        <v>16</v>
      </c>
      <c r="Z47" s="121">
        <v>17</v>
      </c>
      <c r="AA47" s="113">
        <v>10</v>
      </c>
      <c r="AB47" s="113">
        <v>11</v>
      </c>
      <c r="AC47" s="114">
        <v>22</v>
      </c>
      <c r="AD47" s="114">
        <v>23</v>
      </c>
      <c r="AE47" s="113">
        <v>18</v>
      </c>
      <c r="AF47" s="113">
        <v>14</v>
      </c>
      <c r="AG47" s="113">
        <v>19</v>
      </c>
      <c r="AH47" s="113">
        <v>18</v>
      </c>
      <c r="AI47" s="114">
        <v>38</v>
      </c>
      <c r="AJ47" s="121">
        <v>39</v>
      </c>
      <c r="AK47" s="113">
        <v>12</v>
      </c>
      <c r="AL47" s="113">
        <v>12</v>
      </c>
      <c r="AM47" s="113">
        <v>11</v>
      </c>
      <c r="AN47" s="113">
        <v>9</v>
      </c>
      <c r="AO47" s="114">
        <v>15</v>
      </c>
      <c r="AP47" s="114">
        <v>16</v>
      </c>
      <c r="AQ47" s="113">
        <v>8</v>
      </c>
      <c r="AR47" s="113">
        <v>10</v>
      </c>
      <c r="AS47" s="113">
        <v>10</v>
      </c>
      <c r="AT47" s="113">
        <v>8</v>
      </c>
      <c r="AU47" s="113">
        <v>10</v>
      </c>
      <c r="AV47" s="113">
        <v>10</v>
      </c>
      <c r="AW47" s="113">
        <v>12</v>
      </c>
      <c r="AX47" s="114">
        <v>23</v>
      </c>
      <c r="AY47" s="114">
        <v>23</v>
      </c>
      <c r="AZ47" s="113">
        <v>15</v>
      </c>
      <c r="BA47" s="113">
        <v>10</v>
      </c>
      <c r="BB47" s="113">
        <v>12</v>
      </c>
      <c r="BC47" s="113">
        <v>12</v>
      </c>
      <c r="BD47" s="113">
        <v>16</v>
      </c>
      <c r="BE47" s="113">
        <v>8</v>
      </c>
      <c r="BF47" s="113">
        <v>12</v>
      </c>
      <c r="BG47" s="113">
        <v>23</v>
      </c>
      <c r="BH47" s="113">
        <v>20</v>
      </c>
      <c r="BI47" s="113">
        <v>13</v>
      </c>
      <c r="BJ47" s="113">
        <v>12</v>
      </c>
      <c r="BK47" s="113">
        <v>11</v>
      </c>
      <c r="BL47" s="113">
        <v>13</v>
      </c>
      <c r="BM47" s="113">
        <v>10</v>
      </c>
      <c r="BN47" s="113">
        <v>11</v>
      </c>
      <c r="BO47" s="113">
        <v>12</v>
      </c>
      <c r="BP47" s="113">
        <v>12</v>
      </c>
    </row>
    <row r="48" spans="1:68" x14ac:dyDescent="0.25">
      <c r="A48" s="20">
        <v>73755</v>
      </c>
      <c r="B48" s="54">
        <v>13</v>
      </c>
      <c r="C48" s="129">
        <v>21</v>
      </c>
      <c r="D48" s="54">
        <v>14</v>
      </c>
      <c r="E48" s="54">
        <v>12</v>
      </c>
      <c r="F48" s="114">
        <v>11</v>
      </c>
      <c r="G48" s="114">
        <v>14</v>
      </c>
      <c r="H48" s="54">
        <v>12</v>
      </c>
      <c r="I48" s="54">
        <v>12</v>
      </c>
      <c r="J48" s="54">
        <v>12</v>
      </c>
      <c r="K48" s="54">
        <v>13</v>
      </c>
      <c r="L48" s="54">
        <v>13</v>
      </c>
      <c r="M48" s="54">
        <v>16</v>
      </c>
      <c r="N48" s="54">
        <v>17</v>
      </c>
      <c r="O48" s="121">
        <v>9</v>
      </c>
      <c r="P48" s="121">
        <v>9</v>
      </c>
      <c r="Q48" s="54">
        <v>11</v>
      </c>
      <c r="R48" s="54">
        <v>11</v>
      </c>
      <c r="S48" s="54">
        <v>25</v>
      </c>
      <c r="T48" s="54">
        <v>15</v>
      </c>
      <c r="U48" s="54">
        <v>19</v>
      </c>
      <c r="V48" s="54">
        <v>30</v>
      </c>
      <c r="W48" s="114">
        <v>15</v>
      </c>
      <c r="X48" s="121">
        <v>15</v>
      </c>
      <c r="Y48" s="121">
        <v>16</v>
      </c>
      <c r="Z48" s="121">
        <v>17</v>
      </c>
      <c r="AA48" s="54">
        <v>10</v>
      </c>
      <c r="AB48" s="54">
        <v>11</v>
      </c>
      <c r="AC48" s="114">
        <v>22</v>
      </c>
      <c r="AD48" s="114">
        <v>23</v>
      </c>
      <c r="AE48" s="54">
        <v>18</v>
      </c>
      <c r="AF48" s="54">
        <v>14</v>
      </c>
      <c r="AG48" s="54">
        <v>19</v>
      </c>
      <c r="AH48" s="54">
        <v>18</v>
      </c>
      <c r="AI48" s="114">
        <v>38</v>
      </c>
      <c r="AJ48" s="121">
        <v>40</v>
      </c>
      <c r="AK48" s="54">
        <v>12</v>
      </c>
      <c r="AL48" s="54">
        <v>12</v>
      </c>
      <c r="AM48" s="54">
        <v>11</v>
      </c>
      <c r="AN48" s="54">
        <v>9</v>
      </c>
      <c r="AO48" s="114">
        <v>15</v>
      </c>
      <c r="AP48" s="114">
        <v>16</v>
      </c>
      <c r="AQ48" s="54">
        <v>8</v>
      </c>
      <c r="AR48" s="54">
        <v>10</v>
      </c>
      <c r="AS48" s="54">
        <v>10</v>
      </c>
      <c r="AT48" s="54">
        <v>8</v>
      </c>
      <c r="AU48" s="54">
        <v>10</v>
      </c>
      <c r="AV48" s="54">
        <v>10</v>
      </c>
      <c r="AW48" s="54">
        <v>12</v>
      </c>
      <c r="AX48" s="114">
        <v>23</v>
      </c>
      <c r="AY48" s="114">
        <v>23</v>
      </c>
      <c r="AZ48" s="54">
        <v>15</v>
      </c>
      <c r="BA48" s="54">
        <v>10</v>
      </c>
      <c r="BB48" s="54">
        <v>12</v>
      </c>
      <c r="BC48" s="54">
        <v>12</v>
      </c>
      <c r="BD48" s="54">
        <v>16</v>
      </c>
      <c r="BE48" s="54">
        <v>8</v>
      </c>
      <c r="BF48" s="54">
        <v>12</v>
      </c>
      <c r="BG48" s="54">
        <v>23</v>
      </c>
      <c r="BH48" s="54">
        <v>20</v>
      </c>
      <c r="BI48" s="54">
        <v>13</v>
      </c>
      <c r="BJ48" s="54">
        <v>12</v>
      </c>
      <c r="BK48" s="54">
        <v>11</v>
      </c>
      <c r="BL48" s="54">
        <v>13</v>
      </c>
      <c r="BM48" s="54">
        <v>10</v>
      </c>
      <c r="BN48" s="54">
        <v>11</v>
      </c>
      <c r="BO48" s="54">
        <v>12</v>
      </c>
      <c r="BP48" s="54">
        <v>12</v>
      </c>
    </row>
    <row r="49" spans="1:68" x14ac:dyDescent="0.25">
      <c r="A49" s="72">
        <v>85597</v>
      </c>
      <c r="B49" s="113">
        <v>13</v>
      </c>
      <c r="C49" s="113">
        <v>21</v>
      </c>
      <c r="D49" s="113">
        <v>14</v>
      </c>
      <c r="E49" s="113">
        <v>12</v>
      </c>
      <c r="F49" s="114">
        <v>11</v>
      </c>
      <c r="G49" s="114">
        <v>14</v>
      </c>
      <c r="H49" s="113">
        <v>12</v>
      </c>
      <c r="I49" s="113">
        <v>12</v>
      </c>
      <c r="J49" s="113">
        <v>12</v>
      </c>
      <c r="K49" s="113">
        <v>13</v>
      </c>
      <c r="L49" s="113">
        <v>13</v>
      </c>
      <c r="M49" s="113">
        <v>17</v>
      </c>
      <c r="N49" s="113">
        <v>17</v>
      </c>
      <c r="O49" s="121">
        <v>9</v>
      </c>
      <c r="P49" s="121">
        <v>9</v>
      </c>
      <c r="Q49" s="113">
        <v>11</v>
      </c>
      <c r="R49" s="113">
        <v>11</v>
      </c>
      <c r="S49" s="113">
        <v>25</v>
      </c>
      <c r="T49" s="113">
        <v>15</v>
      </c>
      <c r="U49" s="113">
        <v>19</v>
      </c>
      <c r="V49" s="113">
        <v>30</v>
      </c>
      <c r="W49" s="114">
        <v>15</v>
      </c>
      <c r="X49" s="121">
        <v>15</v>
      </c>
      <c r="Y49" s="121">
        <v>16</v>
      </c>
      <c r="Z49" s="121">
        <v>17</v>
      </c>
      <c r="AA49" s="113">
        <v>10</v>
      </c>
      <c r="AB49" s="113">
        <v>11</v>
      </c>
      <c r="AC49" s="114">
        <v>22</v>
      </c>
      <c r="AD49" s="114">
        <v>23</v>
      </c>
      <c r="AE49" s="113">
        <v>17</v>
      </c>
      <c r="AF49" s="113">
        <v>14</v>
      </c>
      <c r="AG49" s="113">
        <v>19</v>
      </c>
      <c r="AH49" s="113">
        <v>18</v>
      </c>
      <c r="AI49" s="114">
        <v>38</v>
      </c>
      <c r="AJ49" s="121">
        <v>39</v>
      </c>
      <c r="AK49" s="113">
        <v>12</v>
      </c>
      <c r="AL49" s="113">
        <v>12</v>
      </c>
      <c r="AM49" s="113">
        <v>11</v>
      </c>
      <c r="AN49" s="113">
        <v>9</v>
      </c>
      <c r="AO49" s="114">
        <v>15</v>
      </c>
      <c r="AP49" s="114">
        <v>16</v>
      </c>
      <c r="AQ49" s="113">
        <v>8</v>
      </c>
      <c r="AR49" s="113">
        <v>10</v>
      </c>
      <c r="AS49" s="113">
        <v>10</v>
      </c>
      <c r="AT49" s="113">
        <v>8</v>
      </c>
      <c r="AU49" s="113">
        <v>10</v>
      </c>
      <c r="AV49" s="113">
        <v>10</v>
      </c>
      <c r="AW49" s="113">
        <v>12</v>
      </c>
      <c r="AX49" s="114">
        <v>23</v>
      </c>
      <c r="AY49" s="114">
        <v>23</v>
      </c>
      <c r="AZ49" s="113">
        <v>15</v>
      </c>
      <c r="BA49" s="113">
        <v>10</v>
      </c>
      <c r="BB49" s="113">
        <v>12</v>
      </c>
      <c r="BC49" s="113">
        <v>12</v>
      </c>
      <c r="BD49" s="113">
        <v>16</v>
      </c>
      <c r="BE49" s="113">
        <v>8</v>
      </c>
      <c r="BF49" s="113">
        <v>12</v>
      </c>
      <c r="BG49" s="113">
        <v>23</v>
      </c>
      <c r="BH49" s="113">
        <v>20</v>
      </c>
      <c r="BI49" s="113">
        <v>13</v>
      </c>
      <c r="BJ49" s="113">
        <v>12</v>
      </c>
      <c r="BK49" s="113">
        <v>11</v>
      </c>
      <c r="BL49" s="113">
        <v>13</v>
      </c>
      <c r="BM49" s="113">
        <v>10</v>
      </c>
      <c r="BN49" s="113">
        <v>11</v>
      </c>
      <c r="BO49" s="113">
        <v>12</v>
      </c>
      <c r="BP49" s="113">
        <v>12</v>
      </c>
    </row>
    <row r="50" spans="1:68" x14ac:dyDescent="0.25">
      <c r="A50" s="136">
        <v>106646</v>
      </c>
      <c r="B50" s="59">
        <v>13</v>
      </c>
      <c r="C50" s="150">
        <v>21</v>
      </c>
      <c r="D50" s="59">
        <v>14</v>
      </c>
      <c r="E50" s="45">
        <v>11</v>
      </c>
      <c r="F50" s="59">
        <v>11</v>
      </c>
      <c r="G50" s="59">
        <v>14</v>
      </c>
      <c r="H50" s="59">
        <v>12</v>
      </c>
      <c r="I50" s="59">
        <v>12</v>
      </c>
      <c r="J50" s="59">
        <v>12</v>
      </c>
      <c r="K50" s="59">
        <v>13</v>
      </c>
      <c r="L50" s="59">
        <v>13</v>
      </c>
      <c r="M50" s="59">
        <v>16</v>
      </c>
      <c r="N50" s="59">
        <v>17</v>
      </c>
      <c r="O50" s="59">
        <v>9</v>
      </c>
      <c r="P50" s="59">
        <v>9</v>
      </c>
      <c r="Q50" s="59">
        <v>11</v>
      </c>
      <c r="R50" s="59">
        <v>11</v>
      </c>
      <c r="S50" s="59">
        <v>25</v>
      </c>
      <c r="T50" s="59">
        <v>15</v>
      </c>
      <c r="U50" s="59">
        <v>19</v>
      </c>
      <c r="V50" s="59">
        <v>30</v>
      </c>
      <c r="W50" s="59">
        <v>15</v>
      </c>
      <c r="X50" s="59">
        <v>15</v>
      </c>
      <c r="Y50" s="59">
        <v>16</v>
      </c>
      <c r="Z50" s="59">
        <v>17</v>
      </c>
      <c r="AA50" s="59">
        <v>10</v>
      </c>
      <c r="AB50" s="45">
        <v>11</v>
      </c>
      <c r="AC50" s="45">
        <v>22</v>
      </c>
      <c r="AD50" s="45">
        <v>23</v>
      </c>
      <c r="AE50" s="45">
        <v>18</v>
      </c>
      <c r="AF50" s="45">
        <v>14</v>
      </c>
      <c r="AG50" s="45">
        <v>19</v>
      </c>
      <c r="AH50" s="45">
        <v>18</v>
      </c>
      <c r="AI50" s="59">
        <v>37</v>
      </c>
      <c r="AJ50" s="59">
        <v>39</v>
      </c>
      <c r="AK50" s="45">
        <v>12</v>
      </c>
      <c r="AL50" s="45">
        <v>12</v>
      </c>
      <c r="AM50" s="45">
        <v>11</v>
      </c>
      <c r="AN50" s="45">
        <v>9</v>
      </c>
      <c r="AO50" s="45">
        <v>15</v>
      </c>
      <c r="AP50" s="45">
        <v>16</v>
      </c>
      <c r="AQ50" s="59">
        <v>8</v>
      </c>
      <c r="AR50" s="59">
        <v>10</v>
      </c>
      <c r="AS50" s="59">
        <v>10</v>
      </c>
      <c r="AT50" s="59">
        <v>8</v>
      </c>
      <c r="AU50" s="59">
        <v>10</v>
      </c>
      <c r="AV50" s="59">
        <v>10</v>
      </c>
      <c r="AW50" s="59">
        <v>12</v>
      </c>
      <c r="AX50" s="59">
        <v>22</v>
      </c>
      <c r="AY50" s="59">
        <v>23</v>
      </c>
      <c r="AZ50" s="59">
        <v>15</v>
      </c>
      <c r="BA50" s="59">
        <v>10</v>
      </c>
      <c r="BB50" s="59">
        <v>12</v>
      </c>
      <c r="BC50" s="59">
        <v>12</v>
      </c>
      <c r="BD50" s="59">
        <v>16</v>
      </c>
      <c r="BE50" s="59">
        <v>8</v>
      </c>
      <c r="BF50" s="59">
        <v>12</v>
      </c>
      <c r="BG50" s="59">
        <v>23</v>
      </c>
      <c r="BH50" s="59">
        <v>20</v>
      </c>
      <c r="BI50" s="59">
        <v>13</v>
      </c>
      <c r="BJ50" s="59">
        <v>12</v>
      </c>
      <c r="BK50" s="59">
        <v>11</v>
      </c>
      <c r="BL50" s="59">
        <v>13</v>
      </c>
      <c r="BM50" s="59">
        <v>10</v>
      </c>
      <c r="BN50" s="59">
        <v>11</v>
      </c>
      <c r="BO50" s="59">
        <v>12</v>
      </c>
      <c r="BP50" s="59">
        <v>12</v>
      </c>
    </row>
    <row r="51" spans="1:68" x14ac:dyDescent="0.25">
      <c r="A51" s="20">
        <v>128123</v>
      </c>
      <c r="B51" s="54">
        <v>14</v>
      </c>
      <c r="C51" s="54">
        <v>21</v>
      </c>
      <c r="D51" s="54">
        <v>14</v>
      </c>
      <c r="E51" s="54">
        <v>11</v>
      </c>
      <c r="F51" s="114">
        <v>11</v>
      </c>
      <c r="G51" s="114">
        <v>14</v>
      </c>
      <c r="H51" s="54">
        <v>12</v>
      </c>
      <c r="I51" s="54">
        <v>12</v>
      </c>
      <c r="J51" s="54">
        <v>12</v>
      </c>
      <c r="K51" s="54">
        <v>13</v>
      </c>
      <c r="L51" s="54">
        <v>13</v>
      </c>
      <c r="M51" s="54">
        <v>16</v>
      </c>
      <c r="N51" s="54">
        <v>17</v>
      </c>
      <c r="O51" s="131">
        <v>9</v>
      </c>
      <c r="P51" s="131">
        <v>9</v>
      </c>
      <c r="Q51" s="54">
        <v>11</v>
      </c>
      <c r="R51" s="54">
        <v>11</v>
      </c>
      <c r="S51" s="54">
        <v>25</v>
      </c>
      <c r="T51" s="54">
        <v>15</v>
      </c>
      <c r="U51" s="54">
        <v>20</v>
      </c>
      <c r="V51" s="54">
        <v>30</v>
      </c>
      <c r="W51" s="121">
        <v>15</v>
      </c>
      <c r="X51" s="121">
        <v>15</v>
      </c>
      <c r="Y51" s="121">
        <v>16</v>
      </c>
      <c r="Z51" s="121">
        <v>17</v>
      </c>
      <c r="AA51" s="54">
        <v>10</v>
      </c>
      <c r="AB51" s="54">
        <v>11</v>
      </c>
      <c r="AC51" s="131">
        <v>22</v>
      </c>
      <c r="AD51" s="131">
        <v>23</v>
      </c>
      <c r="AE51" s="54">
        <v>17</v>
      </c>
      <c r="AF51" s="54">
        <v>14</v>
      </c>
      <c r="AG51" s="54">
        <v>19</v>
      </c>
      <c r="AH51" s="54">
        <v>17</v>
      </c>
      <c r="AI51" s="131">
        <v>37</v>
      </c>
      <c r="AJ51" s="131">
        <v>38</v>
      </c>
      <c r="AK51" s="54">
        <v>12</v>
      </c>
      <c r="AL51" s="54">
        <v>12</v>
      </c>
      <c r="AM51" s="54">
        <v>11</v>
      </c>
      <c r="AN51" s="54">
        <v>9</v>
      </c>
      <c r="AO51" s="131">
        <v>15</v>
      </c>
      <c r="AP51" s="131">
        <v>16</v>
      </c>
      <c r="AQ51" s="54">
        <v>8</v>
      </c>
      <c r="AR51" s="54">
        <v>10</v>
      </c>
      <c r="AS51" s="54">
        <v>10</v>
      </c>
      <c r="AT51" s="54">
        <v>8</v>
      </c>
      <c r="AU51" s="54">
        <v>10</v>
      </c>
      <c r="AV51" s="54">
        <v>10</v>
      </c>
      <c r="AW51" s="54">
        <v>12</v>
      </c>
      <c r="AX51" s="131">
        <v>23</v>
      </c>
      <c r="AY51" s="131">
        <v>23</v>
      </c>
      <c r="AZ51" s="54">
        <v>15</v>
      </c>
      <c r="BA51" s="54">
        <v>10</v>
      </c>
      <c r="BB51" s="54">
        <v>12</v>
      </c>
      <c r="BC51" s="54">
        <v>12</v>
      </c>
      <c r="BD51" s="54">
        <v>17</v>
      </c>
      <c r="BE51" s="54">
        <v>8</v>
      </c>
      <c r="BF51" s="54">
        <v>13</v>
      </c>
      <c r="BG51" s="54">
        <v>22</v>
      </c>
      <c r="BH51" s="54">
        <v>20</v>
      </c>
      <c r="BI51" s="54">
        <v>13</v>
      </c>
      <c r="BJ51" s="54">
        <v>12</v>
      </c>
      <c r="BK51" s="54">
        <v>11</v>
      </c>
      <c r="BL51" s="54">
        <v>13</v>
      </c>
      <c r="BM51" s="54">
        <v>10</v>
      </c>
      <c r="BN51" s="54">
        <v>11</v>
      </c>
      <c r="BO51" s="54">
        <v>12</v>
      </c>
      <c r="BP51" s="54">
        <v>12</v>
      </c>
    </row>
    <row r="52" spans="1:68" x14ac:dyDescent="0.25">
      <c r="A52" s="148">
        <v>131194</v>
      </c>
      <c r="B52" s="150">
        <v>13</v>
      </c>
      <c r="C52" s="150">
        <v>21</v>
      </c>
      <c r="D52" s="150">
        <v>14</v>
      </c>
      <c r="E52" s="150">
        <v>11</v>
      </c>
      <c r="F52" s="150">
        <v>11</v>
      </c>
      <c r="G52" s="150">
        <v>14</v>
      </c>
      <c r="H52" s="150">
        <v>12</v>
      </c>
      <c r="I52" s="150">
        <v>12</v>
      </c>
      <c r="J52" s="150">
        <v>12</v>
      </c>
      <c r="K52" s="150">
        <v>13</v>
      </c>
      <c r="L52" s="150">
        <v>13</v>
      </c>
      <c r="M52" s="150">
        <v>16</v>
      </c>
      <c r="N52" s="150">
        <v>17</v>
      </c>
      <c r="O52" s="150">
        <v>9</v>
      </c>
      <c r="P52" s="150">
        <v>9</v>
      </c>
      <c r="Q52" s="150">
        <v>11</v>
      </c>
      <c r="R52" s="150">
        <v>11</v>
      </c>
      <c r="S52" s="150">
        <v>25</v>
      </c>
      <c r="T52" s="150">
        <v>15</v>
      </c>
      <c r="U52" s="150">
        <v>19</v>
      </c>
      <c r="V52" s="150">
        <v>30</v>
      </c>
      <c r="W52" s="150">
        <v>15</v>
      </c>
      <c r="X52" s="150">
        <v>15</v>
      </c>
      <c r="Y52" s="150">
        <v>16</v>
      </c>
      <c r="Z52" s="150">
        <v>17</v>
      </c>
      <c r="AA52" s="150">
        <v>10</v>
      </c>
      <c r="AB52" s="45">
        <v>11</v>
      </c>
      <c r="AC52" s="150">
        <v>22</v>
      </c>
      <c r="AD52" s="150">
        <v>23</v>
      </c>
      <c r="AE52" s="150">
        <v>18</v>
      </c>
      <c r="AF52" s="150">
        <v>14</v>
      </c>
      <c r="AG52" s="150">
        <v>20</v>
      </c>
      <c r="AH52" s="150">
        <v>18</v>
      </c>
      <c r="AI52" s="150">
        <v>38</v>
      </c>
      <c r="AJ52" s="150">
        <v>41</v>
      </c>
      <c r="AK52" s="45">
        <v>12</v>
      </c>
      <c r="AL52" s="150">
        <v>12</v>
      </c>
      <c r="AM52" s="150">
        <v>11</v>
      </c>
      <c r="AN52" s="150">
        <v>9</v>
      </c>
      <c r="AO52" s="150">
        <v>15</v>
      </c>
      <c r="AP52" s="150">
        <v>16</v>
      </c>
      <c r="AQ52" s="150">
        <v>8</v>
      </c>
      <c r="AR52" s="150">
        <v>10</v>
      </c>
      <c r="AS52" s="150">
        <v>10</v>
      </c>
      <c r="AT52" s="150">
        <v>8</v>
      </c>
      <c r="AU52" s="150">
        <v>10</v>
      </c>
      <c r="AV52" s="150">
        <v>10</v>
      </c>
      <c r="AW52" s="150">
        <v>12</v>
      </c>
      <c r="AX52" s="150">
        <v>23</v>
      </c>
      <c r="AY52" s="150">
        <v>23</v>
      </c>
      <c r="AZ52" s="150">
        <v>15</v>
      </c>
      <c r="BA52" s="150">
        <v>10</v>
      </c>
      <c r="BB52" s="150">
        <v>12</v>
      </c>
      <c r="BC52" s="150">
        <v>12</v>
      </c>
      <c r="BD52" s="150">
        <v>16</v>
      </c>
      <c r="BE52" s="150">
        <v>8</v>
      </c>
      <c r="BF52" s="150">
        <v>12</v>
      </c>
      <c r="BG52" s="150">
        <v>23</v>
      </c>
      <c r="BH52" s="150">
        <v>20</v>
      </c>
      <c r="BI52" s="150">
        <v>13</v>
      </c>
      <c r="BJ52" s="150">
        <v>12</v>
      </c>
      <c r="BK52" s="150">
        <v>11</v>
      </c>
      <c r="BL52" s="150">
        <v>13</v>
      </c>
      <c r="BM52" s="150">
        <v>10</v>
      </c>
      <c r="BN52" s="150">
        <v>11</v>
      </c>
      <c r="BO52" s="150">
        <v>12</v>
      </c>
      <c r="BP52" s="150">
        <v>12</v>
      </c>
    </row>
    <row r="53" spans="1:68" x14ac:dyDescent="0.25">
      <c r="A53" s="20">
        <v>329083</v>
      </c>
      <c r="B53" s="113">
        <v>13</v>
      </c>
      <c r="C53" s="113">
        <v>21</v>
      </c>
      <c r="D53" s="113">
        <v>14</v>
      </c>
      <c r="E53" s="113">
        <v>11</v>
      </c>
      <c r="F53" s="114">
        <v>11</v>
      </c>
      <c r="G53" s="114">
        <v>14</v>
      </c>
      <c r="H53" s="113">
        <v>12</v>
      </c>
      <c r="I53" s="113">
        <v>12</v>
      </c>
      <c r="J53" s="113">
        <v>12</v>
      </c>
      <c r="K53" s="113">
        <v>13</v>
      </c>
      <c r="L53" s="113">
        <v>13</v>
      </c>
      <c r="M53" s="113">
        <v>16</v>
      </c>
      <c r="N53" s="113">
        <v>18</v>
      </c>
      <c r="O53" s="121">
        <v>9</v>
      </c>
      <c r="P53" s="121">
        <v>9</v>
      </c>
      <c r="Q53" s="113">
        <v>11</v>
      </c>
      <c r="R53" s="113">
        <v>11</v>
      </c>
      <c r="S53" s="113">
        <v>25</v>
      </c>
      <c r="T53" s="113">
        <v>15</v>
      </c>
      <c r="U53" s="113">
        <v>19</v>
      </c>
      <c r="V53" s="113">
        <v>30</v>
      </c>
      <c r="W53" s="114">
        <v>15</v>
      </c>
      <c r="X53" s="121">
        <v>15</v>
      </c>
      <c r="Y53" s="121">
        <v>16</v>
      </c>
      <c r="Z53" s="121">
        <v>17</v>
      </c>
      <c r="AA53" s="113">
        <v>10</v>
      </c>
      <c r="AB53" s="113">
        <v>11</v>
      </c>
      <c r="AC53" s="114">
        <v>22</v>
      </c>
      <c r="AD53" s="114">
        <v>23</v>
      </c>
      <c r="AE53" s="113">
        <v>18</v>
      </c>
      <c r="AF53" s="113">
        <v>14</v>
      </c>
      <c r="AG53" s="113">
        <v>19</v>
      </c>
      <c r="AH53" s="113">
        <v>18</v>
      </c>
      <c r="AI53" s="121">
        <v>38</v>
      </c>
      <c r="AJ53" s="114">
        <v>39</v>
      </c>
      <c r="AK53" s="113">
        <v>12</v>
      </c>
      <c r="AL53" s="113">
        <v>12</v>
      </c>
      <c r="AM53" s="113">
        <v>11</v>
      </c>
      <c r="AN53" s="113">
        <v>9</v>
      </c>
      <c r="AO53" s="114">
        <v>15</v>
      </c>
      <c r="AP53" s="114">
        <v>16</v>
      </c>
      <c r="AQ53" s="113">
        <v>8</v>
      </c>
      <c r="AR53" s="113">
        <v>10</v>
      </c>
      <c r="AS53" s="113">
        <v>10</v>
      </c>
      <c r="AT53" s="113">
        <v>8</v>
      </c>
      <c r="AU53" s="113">
        <v>10</v>
      </c>
      <c r="AV53" s="113">
        <v>10</v>
      </c>
      <c r="AW53" s="113">
        <v>12</v>
      </c>
      <c r="AX53" s="114">
        <v>23</v>
      </c>
      <c r="AY53" s="114">
        <v>23</v>
      </c>
      <c r="AZ53" s="113">
        <v>15</v>
      </c>
      <c r="BA53" s="113">
        <v>10</v>
      </c>
      <c r="BB53" s="113">
        <v>12</v>
      </c>
      <c r="BC53" s="113">
        <v>12</v>
      </c>
      <c r="BD53" s="113">
        <v>16</v>
      </c>
      <c r="BE53" s="113">
        <v>8</v>
      </c>
      <c r="BF53" s="113">
        <v>12</v>
      </c>
      <c r="BG53" s="113">
        <v>23</v>
      </c>
      <c r="BH53" s="113">
        <v>20</v>
      </c>
      <c r="BI53" s="113">
        <v>13</v>
      </c>
      <c r="BJ53" s="113">
        <v>12</v>
      </c>
      <c r="BK53" s="113">
        <v>11</v>
      </c>
      <c r="BL53" s="113">
        <v>13</v>
      </c>
      <c r="BM53" s="113">
        <v>10</v>
      </c>
      <c r="BN53" s="113">
        <v>11</v>
      </c>
      <c r="BO53" s="113">
        <v>12</v>
      </c>
      <c r="BP53" s="113">
        <v>12</v>
      </c>
    </row>
    <row r="54" spans="1:68" x14ac:dyDescent="0.25">
      <c r="A54" s="133" t="s">
        <v>419</v>
      </c>
      <c r="B54" s="113">
        <v>13</v>
      </c>
      <c r="C54" s="113">
        <v>21</v>
      </c>
      <c r="D54" s="113">
        <v>14</v>
      </c>
      <c r="E54" s="113">
        <v>11</v>
      </c>
      <c r="F54" s="114">
        <v>11</v>
      </c>
      <c r="G54" s="114">
        <v>14</v>
      </c>
      <c r="H54" s="113">
        <v>12</v>
      </c>
      <c r="I54" s="113">
        <v>12</v>
      </c>
      <c r="J54" s="113">
        <v>12</v>
      </c>
      <c r="K54" s="113">
        <v>13</v>
      </c>
      <c r="L54" s="113">
        <v>13</v>
      </c>
      <c r="M54" s="113">
        <v>16</v>
      </c>
      <c r="N54" s="113">
        <v>17</v>
      </c>
      <c r="O54" s="121">
        <v>9</v>
      </c>
      <c r="P54" s="121">
        <v>9</v>
      </c>
      <c r="Q54" s="113">
        <v>11</v>
      </c>
      <c r="R54" s="113">
        <v>11</v>
      </c>
      <c r="S54" s="113">
        <v>25</v>
      </c>
      <c r="T54" s="113">
        <v>15</v>
      </c>
      <c r="U54" s="113">
        <v>19</v>
      </c>
      <c r="V54" s="113">
        <v>30</v>
      </c>
      <c r="W54" s="121">
        <v>15</v>
      </c>
      <c r="X54" s="121">
        <v>15</v>
      </c>
      <c r="Y54" s="121">
        <v>16</v>
      </c>
      <c r="Z54" s="121">
        <v>17</v>
      </c>
      <c r="AA54" s="113">
        <v>10</v>
      </c>
      <c r="AB54" s="113">
        <v>11</v>
      </c>
      <c r="AC54" s="114">
        <v>22</v>
      </c>
      <c r="AD54" s="114">
        <v>23</v>
      </c>
      <c r="AE54" s="113">
        <v>18</v>
      </c>
      <c r="AF54" s="113">
        <v>14</v>
      </c>
      <c r="AG54" s="113">
        <v>20</v>
      </c>
      <c r="AH54" s="113">
        <v>17</v>
      </c>
      <c r="AI54" s="114">
        <v>37</v>
      </c>
      <c r="AJ54" s="121">
        <v>38</v>
      </c>
      <c r="AK54" s="113">
        <v>12</v>
      </c>
      <c r="AL54" s="113">
        <v>12</v>
      </c>
      <c r="AM54" s="113">
        <v>11</v>
      </c>
      <c r="AN54" s="113">
        <v>9</v>
      </c>
      <c r="AO54" s="114">
        <v>15</v>
      </c>
      <c r="AP54" s="114">
        <v>16</v>
      </c>
      <c r="AQ54" s="113">
        <v>8</v>
      </c>
      <c r="AR54" s="113">
        <v>10</v>
      </c>
      <c r="AS54" s="113">
        <v>10</v>
      </c>
      <c r="AT54" s="113">
        <v>8</v>
      </c>
      <c r="AU54" s="113">
        <v>10</v>
      </c>
      <c r="AV54" s="113">
        <v>10</v>
      </c>
      <c r="AW54" s="113">
        <v>0</v>
      </c>
      <c r="AX54" s="114">
        <v>23</v>
      </c>
      <c r="AY54" s="114">
        <v>23</v>
      </c>
      <c r="AZ54" s="113">
        <v>15</v>
      </c>
      <c r="BA54" s="113">
        <v>10</v>
      </c>
      <c r="BB54" s="113">
        <v>12</v>
      </c>
      <c r="BC54" s="113">
        <v>12</v>
      </c>
      <c r="BD54" s="113">
        <v>17</v>
      </c>
      <c r="BE54" s="113">
        <v>8</v>
      </c>
      <c r="BF54" s="113">
        <v>12</v>
      </c>
      <c r="BG54" s="113">
        <v>22</v>
      </c>
      <c r="BH54" s="113">
        <v>20</v>
      </c>
      <c r="BI54" s="113">
        <v>13</v>
      </c>
      <c r="BJ54" s="113">
        <v>12</v>
      </c>
      <c r="BK54" s="113">
        <v>11</v>
      </c>
      <c r="BL54" s="113">
        <v>13</v>
      </c>
      <c r="BM54" s="113">
        <v>10</v>
      </c>
      <c r="BN54" s="113">
        <v>11</v>
      </c>
      <c r="BO54" s="113">
        <v>12</v>
      </c>
      <c r="BP54" s="113">
        <v>12</v>
      </c>
    </row>
    <row r="55" spans="1:68" x14ac:dyDescent="0.25">
      <c r="A55" s="20">
        <v>9622</v>
      </c>
      <c r="B55" s="54">
        <v>13</v>
      </c>
      <c r="C55" s="54">
        <v>21</v>
      </c>
      <c r="D55" s="54">
        <v>14</v>
      </c>
      <c r="E55" s="54">
        <v>12</v>
      </c>
      <c r="F55" s="114">
        <v>11</v>
      </c>
      <c r="G55" s="114">
        <v>14</v>
      </c>
      <c r="H55" s="54">
        <v>12</v>
      </c>
      <c r="I55" s="54">
        <v>12</v>
      </c>
      <c r="J55" s="54">
        <v>12</v>
      </c>
      <c r="K55" s="54">
        <v>13</v>
      </c>
      <c r="L55" s="54">
        <v>13</v>
      </c>
      <c r="M55" s="54">
        <v>17</v>
      </c>
      <c r="N55" s="54">
        <v>17</v>
      </c>
      <c r="O55" s="121">
        <v>9</v>
      </c>
      <c r="P55" s="121">
        <v>9</v>
      </c>
      <c r="Q55" s="54">
        <v>11</v>
      </c>
      <c r="R55" s="54">
        <v>11</v>
      </c>
      <c r="S55" s="54">
        <v>25</v>
      </c>
      <c r="T55" s="54">
        <v>15</v>
      </c>
      <c r="U55" s="54">
        <v>19</v>
      </c>
      <c r="V55" s="54">
        <v>30</v>
      </c>
      <c r="W55" s="114">
        <v>15</v>
      </c>
      <c r="X55" s="121">
        <v>15</v>
      </c>
      <c r="Y55" s="121">
        <v>16</v>
      </c>
      <c r="Z55" s="121">
        <v>17</v>
      </c>
      <c r="AA55" s="54">
        <v>10</v>
      </c>
      <c r="AB55" s="54">
        <v>11</v>
      </c>
      <c r="AC55" s="114">
        <v>22</v>
      </c>
      <c r="AD55" s="114">
        <v>23</v>
      </c>
      <c r="AE55" s="54">
        <v>18</v>
      </c>
      <c r="AF55" s="54">
        <v>14</v>
      </c>
      <c r="AG55" s="54">
        <v>19</v>
      </c>
      <c r="AH55" s="54">
        <v>18</v>
      </c>
      <c r="AI55" s="114">
        <v>38</v>
      </c>
      <c r="AJ55" s="121">
        <v>39</v>
      </c>
      <c r="AK55" s="54">
        <v>12</v>
      </c>
      <c r="AL55" s="54">
        <v>12</v>
      </c>
      <c r="AM55" s="54">
        <v>11</v>
      </c>
      <c r="AN55" s="54">
        <v>9</v>
      </c>
      <c r="AO55" s="114">
        <v>15</v>
      </c>
      <c r="AP55" s="114">
        <v>16</v>
      </c>
      <c r="AQ55" s="54">
        <v>8</v>
      </c>
      <c r="AR55" s="54">
        <v>10</v>
      </c>
      <c r="AS55" s="54">
        <v>10</v>
      </c>
      <c r="AT55" s="54">
        <v>8</v>
      </c>
      <c r="AU55" s="54">
        <v>10</v>
      </c>
      <c r="AV55" s="54">
        <v>10</v>
      </c>
      <c r="AW55" s="54">
        <v>12</v>
      </c>
      <c r="AX55" s="114">
        <v>23</v>
      </c>
      <c r="AY55" s="114">
        <v>23</v>
      </c>
      <c r="AZ55" s="54">
        <v>15</v>
      </c>
      <c r="BA55" s="54">
        <v>10</v>
      </c>
      <c r="BB55" s="54">
        <v>12</v>
      </c>
      <c r="BC55" s="54">
        <v>12</v>
      </c>
      <c r="BD55" s="54">
        <v>16</v>
      </c>
      <c r="BE55" s="54">
        <v>8</v>
      </c>
      <c r="BF55" s="54">
        <v>12</v>
      </c>
      <c r="BG55" s="54">
        <v>23</v>
      </c>
      <c r="BH55" s="54">
        <v>20</v>
      </c>
      <c r="BI55" s="54">
        <v>13</v>
      </c>
      <c r="BJ55" s="54">
        <v>12</v>
      </c>
      <c r="BK55" s="54">
        <v>11</v>
      </c>
      <c r="BL55" s="54">
        <v>13</v>
      </c>
      <c r="BM55" s="54">
        <v>10</v>
      </c>
      <c r="BN55" s="54">
        <v>11</v>
      </c>
      <c r="BO55" s="54">
        <v>12</v>
      </c>
      <c r="BP55" s="54">
        <v>12</v>
      </c>
    </row>
    <row r="56" spans="1:68" x14ac:dyDescent="0.25">
      <c r="A56" s="72">
        <v>14897</v>
      </c>
      <c r="B56" s="113">
        <v>13</v>
      </c>
      <c r="C56" s="113">
        <v>21</v>
      </c>
      <c r="D56" s="113">
        <v>14</v>
      </c>
      <c r="E56" s="113">
        <v>11</v>
      </c>
      <c r="F56" s="114">
        <v>11</v>
      </c>
      <c r="G56" s="114">
        <v>14</v>
      </c>
      <c r="H56" s="113">
        <v>12</v>
      </c>
      <c r="I56" s="113">
        <v>12</v>
      </c>
      <c r="J56" s="113">
        <v>12</v>
      </c>
      <c r="K56" s="113">
        <v>13</v>
      </c>
      <c r="L56" s="113">
        <v>13</v>
      </c>
      <c r="M56" s="113">
        <v>17</v>
      </c>
      <c r="N56" s="113">
        <v>17</v>
      </c>
      <c r="O56" s="121">
        <v>9</v>
      </c>
      <c r="P56" s="121">
        <v>9</v>
      </c>
      <c r="Q56" s="113">
        <v>11</v>
      </c>
      <c r="R56" s="113">
        <v>11</v>
      </c>
      <c r="S56" s="113">
        <v>25</v>
      </c>
      <c r="T56" s="113">
        <v>15</v>
      </c>
      <c r="U56" s="113">
        <v>19</v>
      </c>
      <c r="V56" s="113">
        <v>30</v>
      </c>
      <c r="W56" s="114">
        <v>15</v>
      </c>
      <c r="X56" s="121">
        <v>15</v>
      </c>
      <c r="Y56" s="121">
        <v>16</v>
      </c>
      <c r="Z56" s="121">
        <v>17</v>
      </c>
      <c r="AA56" s="113">
        <v>10</v>
      </c>
      <c r="AB56" s="113">
        <v>11</v>
      </c>
      <c r="AC56" s="114">
        <v>22</v>
      </c>
      <c r="AD56" s="114">
        <v>23</v>
      </c>
      <c r="AE56" s="113">
        <v>18</v>
      </c>
      <c r="AF56" s="113">
        <v>14</v>
      </c>
      <c r="AG56" s="113">
        <v>19</v>
      </c>
      <c r="AH56" s="113">
        <v>18</v>
      </c>
      <c r="AI56" s="121">
        <v>36</v>
      </c>
      <c r="AJ56" s="121">
        <v>39</v>
      </c>
      <c r="AK56" s="113">
        <v>12</v>
      </c>
      <c r="AL56" s="113">
        <v>12</v>
      </c>
      <c r="AM56" s="113">
        <v>11</v>
      </c>
      <c r="AN56" s="113">
        <v>9</v>
      </c>
      <c r="AO56" s="114">
        <v>15</v>
      </c>
      <c r="AP56" s="114">
        <v>16</v>
      </c>
      <c r="AQ56" s="113">
        <v>8</v>
      </c>
      <c r="AR56" s="113">
        <v>10</v>
      </c>
      <c r="AS56" s="113">
        <v>10</v>
      </c>
      <c r="AT56" s="113">
        <v>8</v>
      </c>
      <c r="AU56" s="113">
        <v>10</v>
      </c>
      <c r="AV56" s="113">
        <v>10</v>
      </c>
      <c r="AW56" s="113">
        <v>12</v>
      </c>
      <c r="AX56" s="114">
        <v>23</v>
      </c>
      <c r="AY56" s="114">
        <v>23</v>
      </c>
      <c r="AZ56" s="113">
        <v>14</v>
      </c>
      <c r="BA56" s="113">
        <v>10</v>
      </c>
      <c r="BB56" s="113">
        <v>12</v>
      </c>
      <c r="BC56" s="113">
        <v>12</v>
      </c>
      <c r="BD56" s="113">
        <v>16</v>
      </c>
      <c r="BE56" s="113">
        <v>8</v>
      </c>
      <c r="BF56" s="113">
        <v>13</v>
      </c>
      <c r="BG56" s="113">
        <v>23</v>
      </c>
      <c r="BH56" s="113">
        <v>20</v>
      </c>
      <c r="BI56" s="113">
        <v>13</v>
      </c>
      <c r="BJ56" s="113">
        <v>12</v>
      </c>
      <c r="BK56" s="113">
        <v>11</v>
      </c>
      <c r="BL56" s="113">
        <v>13</v>
      </c>
      <c r="BM56" s="113">
        <v>10</v>
      </c>
      <c r="BN56" s="113">
        <v>11</v>
      </c>
      <c r="BO56" s="113">
        <v>12</v>
      </c>
      <c r="BP56" s="113">
        <v>12</v>
      </c>
    </row>
    <row r="57" spans="1:68" x14ac:dyDescent="0.25">
      <c r="A57" s="72">
        <v>114211</v>
      </c>
      <c r="B57" s="113">
        <v>13</v>
      </c>
      <c r="C57" s="113">
        <v>21</v>
      </c>
      <c r="D57" s="113">
        <v>14</v>
      </c>
      <c r="E57" s="113">
        <v>11</v>
      </c>
      <c r="F57" s="114">
        <v>11</v>
      </c>
      <c r="G57" s="114">
        <v>14</v>
      </c>
      <c r="H57" s="113">
        <v>12</v>
      </c>
      <c r="I57" s="113">
        <v>12</v>
      </c>
      <c r="J57" s="113">
        <v>12</v>
      </c>
      <c r="K57" s="113">
        <v>13</v>
      </c>
      <c r="L57" s="113">
        <v>13</v>
      </c>
      <c r="M57" s="113">
        <v>16</v>
      </c>
      <c r="N57" s="113">
        <v>17</v>
      </c>
      <c r="O57" s="114">
        <v>9</v>
      </c>
      <c r="P57" s="114">
        <v>9</v>
      </c>
      <c r="Q57" s="113">
        <v>11</v>
      </c>
      <c r="R57" s="113">
        <v>11</v>
      </c>
      <c r="S57" s="113">
        <v>25</v>
      </c>
      <c r="T57" s="113">
        <v>15</v>
      </c>
      <c r="U57" s="113">
        <v>19</v>
      </c>
      <c r="V57" s="113">
        <v>29</v>
      </c>
      <c r="W57" s="114">
        <v>15</v>
      </c>
      <c r="X57" s="114">
        <v>15</v>
      </c>
      <c r="Y57" s="114">
        <v>16</v>
      </c>
      <c r="Z57" s="114">
        <v>17</v>
      </c>
      <c r="AA57" s="113">
        <v>10</v>
      </c>
      <c r="AB57" s="113">
        <v>11</v>
      </c>
      <c r="AC57" s="114">
        <v>22</v>
      </c>
      <c r="AD57" s="114">
        <v>23</v>
      </c>
      <c r="AE57" s="113">
        <v>17</v>
      </c>
      <c r="AF57" s="113">
        <v>14</v>
      </c>
      <c r="AG57" s="113">
        <v>18</v>
      </c>
      <c r="AH57" s="113">
        <v>17</v>
      </c>
      <c r="AI57" s="114">
        <v>37</v>
      </c>
      <c r="AJ57" s="114">
        <v>40</v>
      </c>
      <c r="AK57" s="113">
        <v>12</v>
      </c>
      <c r="AL57" s="113">
        <v>12</v>
      </c>
      <c r="AM57" s="113">
        <v>11</v>
      </c>
      <c r="AN57" s="113">
        <v>9</v>
      </c>
      <c r="AO57" s="114">
        <v>15</v>
      </c>
      <c r="AP57" s="114">
        <v>16</v>
      </c>
      <c r="AQ57" s="113">
        <v>8</v>
      </c>
      <c r="AR57" s="113">
        <v>10</v>
      </c>
      <c r="AS57" s="113">
        <v>10</v>
      </c>
      <c r="AT57" s="113">
        <v>8</v>
      </c>
      <c r="AU57" s="113">
        <v>10</v>
      </c>
      <c r="AV57" s="113">
        <v>10</v>
      </c>
      <c r="AW57" s="113">
        <v>12</v>
      </c>
      <c r="AX57" s="114">
        <v>23</v>
      </c>
      <c r="AY57" s="114">
        <v>23</v>
      </c>
      <c r="AZ57" s="113">
        <v>15</v>
      </c>
      <c r="BA57" s="113">
        <v>10</v>
      </c>
      <c r="BB57" s="113">
        <v>12</v>
      </c>
      <c r="BC57" s="113">
        <v>12</v>
      </c>
      <c r="BD57" s="113">
        <v>16</v>
      </c>
      <c r="BE57" s="113">
        <v>8</v>
      </c>
      <c r="BF57" s="113">
        <v>12</v>
      </c>
      <c r="BG57" s="113">
        <v>22</v>
      </c>
      <c r="BH57" s="113">
        <v>20</v>
      </c>
      <c r="BI57" s="113">
        <v>13</v>
      </c>
      <c r="BJ57" s="113">
        <v>12</v>
      </c>
      <c r="BK57" s="113">
        <v>11</v>
      </c>
      <c r="BL57" s="113">
        <v>13</v>
      </c>
      <c r="BM57" s="113">
        <v>10</v>
      </c>
      <c r="BN57" s="113">
        <v>11</v>
      </c>
      <c r="BO57" s="113">
        <v>12</v>
      </c>
      <c r="BP57" s="113">
        <v>12</v>
      </c>
    </row>
    <row r="58" spans="1:68" x14ac:dyDescent="0.25">
      <c r="A58" s="20">
        <v>159900</v>
      </c>
      <c r="B58" s="113">
        <v>13</v>
      </c>
      <c r="C58" s="113">
        <v>21</v>
      </c>
      <c r="D58" s="113">
        <v>15</v>
      </c>
      <c r="E58" s="113">
        <v>11</v>
      </c>
      <c r="F58" s="114">
        <v>11</v>
      </c>
      <c r="G58" s="114">
        <v>14</v>
      </c>
      <c r="H58" s="113">
        <v>12</v>
      </c>
      <c r="I58" s="113">
        <v>12</v>
      </c>
      <c r="J58" s="113">
        <v>12</v>
      </c>
      <c r="K58" s="113">
        <v>13</v>
      </c>
      <c r="L58" s="113">
        <v>13</v>
      </c>
      <c r="M58" s="113">
        <v>16</v>
      </c>
      <c r="N58" s="113">
        <v>17</v>
      </c>
      <c r="O58" s="121">
        <v>9</v>
      </c>
      <c r="P58" s="121">
        <v>10</v>
      </c>
      <c r="Q58" s="113">
        <v>11</v>
      </c>
      <c r="R58" s="113">
        <v>11</v>
      </c>
      <c r="S58" s="113">
        <v>25</v>
      </c>
      <c r="T58" s="113">
        <v>15</v>
      </c>
      <c r="U58" s="113">
        <v>19</v>
      </c>
      <c r="V58" s="113">
        <v>30</v>
      </c>
      <c r="W58" s="114">
        <v>15</v>
      </c>
      <c r="X58" s="121">
        <v>15</v>
      </c>
      <c r="Y58" s="121">
        <v>16</v>
      </c>
      <c r="Z58" s="121">
        <v>17</v>
      </c>
      <c r="AA58" s="113">
        <v>11</v>
      </c>
      <c r="AB58" s="113">
        <v>11</v>
      </c>
      <c r="AC58" s="114">
        <v>22</v>
      </c>
      <c r="AD58" s="114">
        <v>23</v>
      </c>
      <c r="AE58" s="113">
        <v>17</v>
      </c>
      <c r="AF58" s="113">
        <v>14</v>
      </c>
      <c r="AG58" s="113">
        <v>19</v>
      </c>
      <c r="AH58" s="113">
        <v>17</v>
      </c>
      <c r="AI58" s="121">
        <v>37</v>
      </c>
      <c r="AJ58" s="121">
        <v>39</v>
      </c>
      <c r="AK58" s="113">
        <v>12</v>
      </c>
      <c r="AL58" s="113">
        <v>12</v>
      </c>
      <c r="AM58" s="113">
        <v>11</v>
      </c>
      <c r="AN58" s="113">
        <v>9</v>
      </c>
      <c r="AO58" s="114">
        <v>15</v>
      </c>
      <c r="AP58" s="114">
        <v>16</v>
      </c>
      <c r="AQ58" s="113">
        <v>8</v>
      </c>
      <c r="AR58" s="113">
        <v>10</v>
      </c>
      <c r="AS58" s="113">
        <v>10</v>
      </c>
      <c r="AT58" s="113">
        <v>8</v>
      </c>
      <c r="AU58" s="113">
        <v>10</v>
      </c>
      <c r="AV58" s="113">
        <v>11</v>
      </c>
      <c r="AW58" s="113">
        <v>12</v>
      </c>
      <c r="AX58" s="114">
        <v>23</v>
      </c>
      <c r="AY58" s="114">
        <v>23</v>
      </c>
      <c r="AZ58" s="113">
        <v>15</v>
      </c>
      <c r="BA58" s="113">
        <v>10</v>
      </c>
      <c r="BB58" s="113">
        <v>12</v>
      </c>
      <c r="BC58" s="113">
        <v>12</v>
      </c>
      <c r="BD58" s="113">
        <v>16</v>
      </c>
      <c r="BE58" s="113">
        <v>8</v>
      </c>
      <c r="BF58" s="113">
        <v>14</v>
      </c>
      <c r="BG58" s="113">
        <v>22</v>
      </c>
      <c r="BH58" s="113">
        <v>20</v>
      </c>
      <c r="BI58" s="113">
        <v>13</v>
      </c>
      <c r="BJ58" s="113">
        <v>12</v>
      </c>
      <c r="BK58" s="113">
        <v>11</v>
      </c>
      <c r="BL58" s="113">
        <v>13</v>
      </c>
      <c r="BM58" s="113">
        <v>10</v>
      </c>
      <c r="BN58" s="113">
        <v>11</v>
      </c>
      <c r="BO58" s="113">
        <v>12</v>
      </c>
      <c r="BP58" s="113">
        <v>12</v>
      </c>
    </row>
    <row r="59" spans="1:68" x14ac:dyDescent="0.25">
      <c r="A59" s="133" t="s">
        <v>433</v>
      </c>
      <c r="B59" s="113">
        <v>13</v>
      </c>
      <c r="C59" s="113">
        <v>21</v>
      </c>
      <c r="D59" s="113">
        <v>14</v>
      </c>
      <c r="E59" s="113">
        <v>11</v>
      </c>
      <c r="F59" s="114">
        <v>11</v>
      </c>
      <c r="G59" s="114">
        <v>14</v>
      </c>
      <c r="H59" s="113">
        <v>12</v>
      </c>
      <c r="I59" s="113">
        <v>12</v>
      </c>
      <c r="J59" s="113">
        <v>12</v>
      </c>
      <c r="K59" s="113">
        <v>13</v>
      </c>
      <c r="L59" s="113">
        <v>13</v>
      </c>
      <c r="M59" s="113">
        <v>16</v>
      </c>
      <c r="N59" s="113">
        <v>17</v>
      </c>
      <c r="O59" s="121">
        <v>9</v>
      </c>
      <c r="P59" s="121">
        <v>9</v>
      </c>
      <c r="Q59" s="113">
        <v>11</v>
      </c>
      <c r="R59" s="113">
        <v>11</v>
      </c>
      <c r="S59" s="113">
        <v>25</v>
      </c>
      <c r="T59" s="113">
        <v>15</v>
      </c>
      <c r="U59" s="113">
        <v>19</v>
      </c>
      <c r="V59" s="113">
        <v>30</v>
      </c>
      <c r="W59" s="114">
        <v>15</v>
      </c>
      <c r="X59" s="114">
        <v>15</v>
      </c>
      <c r="Y59" s="114">
        <v>16</v>
      </c>
      <c r="Z59" s="114">
        <v>16</v>
      </c>
      <c r="AA59" s="113">
        <v>10</v>
      </c>
      <c r="AB59" s="113">
        <v>11</v>
      </c>
      <c r="AC59" s="121">
        <v>22</v>
      </c>
      <c r="AD59" s="121">
        <v>23</v>
      </c>
      <c r="AE59" s="113">
        <v>17</v>
      </c>
      <c r="AF59" s="113">
        <v>14</v>
      </c>
      <c r="AG59" s="113">
        <v>19</v>
      </c>
      <c r="AH59" s="113">
        <v>17</v>
      </c>
      <c r="AI59" s="121">
        <v>38</v>
      </c>
      <c r="AJ59" s="121">
        <v>39</v>
      </c>
      <c r="AK59" s="113">
        <v>12</v>
      </c>
      <c r="AL59" s="113">
        <v>12</v>
      </c>
      <c r="AM59" s="113">
        <v>11</v>
      </c>
      <c r="AN59" s="113">
        <v>9</v>
      </c>
      <c r="AO59" s="121">
        <v>15</v>
      </c>
      <c r="AP59" s="121">
        <v>16</v>
      </c>
      <c r="AQ59" s="113">
        <v>8</v>
      </c>
      <c r="AR59" s="113">
        <v>10</v>
      </c>
      <c r="AS59" s="113">
        <v>10</v>
      </c>
      <c r="AT59" s="113">
        <v>8</v>
      </c>
      <c r="AU59" s="113">
        <v>10</v>
      </c>
      <c r="AV59" s="113">
        <v>10</v>
      </c>
      <c r="AW59" s="113">
        <v>12</v>
      </c>
      <c r="AX59" s="121">
        <v>23</v>
      </c>
      <c r="AY59" s="121">
        <v>23</v>
      </c>
      <c r="AZ59" s="113">
        <v>16</v>
      </c>
      <c r="BA59" s="113">
        <v>10</v>
      </c>
      <c r="BB59" s="113">
        <v>12</v>
      </c>
      <c r="BC59" s="113">
        <v>12</v>
      </c>
      <c r="BD59" s="113">
        <v>16</v>
      </c>
      <c r="BE59" s="113">
        <v>8</v>
      </c>
      <c r="BF59" s="113">
        <v>12</v>
      </c>
      <c r="BG59" s="113">
        <v>22</v>
      </c>
      <c r="BH59" s="113">
        <v>20</v>
      </c>
      <c r="BI59" s="113">
        <v>12</v>
      </c>
      <c r="BJ59" s="113">
        <v>12</v>
      </c>
      <c r="BK59" s="113">
        <v>11</v>
      </c>
      <c r="BL59" s="113">
        <v>13</v>
      </c>
      <c r="BM59" s="113">
        <v>10</v>
      </c>
      <c r="BN59" s="113">
        <v>11</v>
      </c>
      <c r="BO59" s="113">
        <v>12</v>
      </c>
      <c r="BP59" s="113">
        <v>12</v>
      </c>
    </row>
    <row r="60" spans="1:68" x14ac:dyDescent="0.25">
      <c r="A60" s="133" t="s">
        <v>441</v>
      </c>
      <c r="B60" s="113">
        <v>13</v>
      </c>
      <c r="C60" s="113">
        <v>21</v>
      </c>
      <c r="D60" s="113">
        <v>14</v>
      </c>
      <c r="E60" s="113">
        <v>11</v>
      </c>
      <c r="F60" s="114">
        <v>11</v>
      </c>
      <c r="G60" s="114">
        <v>14</v>
      </c>
      <c r="H60" s="113">
        <v>12</v>
      </c>
      <c r="I60" s="113">
        <v>12</v>
      </c>
      <c r="J60" s="113">
        <v>12</v>
      </c>
      <c r="K60" s="113">
        <v>13</v>
      </c>
      <c r="L60" s="113">
        <v>13</v>
      </c>
      <c r="M60" s="113">
        <v>16</v>
      </c>
      <c r="N60" s="113">
        <v>18</v>
      </c>
      <c r="O60" s="114">
        <v>9</v>
      </c>
      <c r="P60" s="114">
        <v>9</v>
      </c>
      <c r="Q60" s="113">
        <v>11</v>
      </c>
      <c r="R60" s="113">
        <v>11</v>
      </c>
      <c r="S60" s="113">
        <v>25</v>
      </c>
      <c r="T60" s="113">
        <v>15</v>
      </c>
      <c r="U60" s="113">
        <v>18</v>
      </c>
      <c r="V60" s="113">
        <v>30</v>
      </c>
      <c r="W60" s="114">
        <v>15</v>
      </c>
      <c r="X60" s="114">
        <v>15</v>
      </c>
      <c r="Y60" s="114">
        <v>16</v>
      </c>
      <c r="Z60" s="114">
        <v>17</v>
      </c>
      <c r="AA60" s="113">
        <v>10</v>
      </c>
      <c r="AB60" s="113">
        <v>11</v>
      </c>
      <c r="AC60" s="114">
        <v>22</v>
      </c>
      <c r="AD60" s="114">
        <v>23</v>
      </c>
      <c r="AE60" s="113">
        <v>17</v>
      </c>
      <c r="AF60" s="113">
        <v>14</v>
      </c>
      <c r="AG60" s="113">
        <v>18</v>
      </c>
      <c r="AH60" s="113">
        <v>17</v>
      </c>
      <c r="AI60" s="114">
        <v>37</v>
      </c>
      <c r="AJ60" s="114">
        <v>38</v>
      </c>
      <c r="AK60" s="113">
        <v>12</v>
      </c>
      <c r="AL60" s="113">
        <v>12</v>
      </c>
      <c r="AM60" s="113">
        <v>11</v>
      </c>
      <c r="AN60" s="113">
        <v>9</v>
      </c>
      <c r="AO60" s="114">
        <v>15</v>
      </c>
      <c r="AP60" s="114">
        <v>16</v>
      </c>
      <c r="AQ60" s="113">
        <v>8</v>
      </c>
      <c r="AR60" s="113">
        <v>10</v>
      </c>
      <c r="AS60" s="113">
        <v>10</v>
      </c>
      <c r="AT60" s="113">
        <v>8</v>
      </c>
      <c r="AU60" s="113">
        <v>10</v>
      </c>
      <c r="AV60" s="113">
        <v>10</v>
      </c>
      <c r="AW60" s="113">
        <v>12</v>
      </c>
      <c r="AX60" s="114">
        <v>23</v>
      </c>
      <c r="AY60" s="114">
        <v>23</v>
      </c>
      <c r="AZ60" s="113">
        <v>15</v>
      </c>
      <c r="BA60" s="113">
        <v>10</v>
      </c>
      <c r="BB60" s="113">
        <v>12</v>
      </c>
      <c r="BC60" s="113">
        <v>12</v>
      </c>
      <c r="BD60" s="113">
        <v>17</v>
      </c>
      <c r="BE60" s="113">
        <v>8</v>
      </c>
      <c r="BF60" s="113">
        <v>12</v>
      </c>
      <c r="BG60" s="113">
        <v>22</v>
      </c>
      <c r="BH60" s="113">
        <v>20</v>
      </c>
      <c r="BI60" s="113">
        <v>13</v>
      </c>
      <c r="BJ60" s="113">
        <v>12</v>
      </c>
      <c r="BK60" s="113">
        <v>11</v>
      </c>
      <c r="BL60" s="113">
        <v>13</v>
      </c>
      <c r="BM60" s="113">
        <v>10</v>
      </c>
      <c r="BN60" s="113">
        <v>11</v>
      </c>
      <c r="BO60" s="113">
        <v>12</v>
      </c>
      <c r="BP60" s="113">
        <v>12</v>
      </c>
    </row>
    <row r="61" spans="1:68" x14ac:dyDescent="0.25">
      <c r="A61" s="47">
        <v>8211</v>
      </c>
      <c r="B61" s="4">
        <v>13</v>
      </c>
      <c r="C61" s="21">
        <v>21</v>
      </c>
      <c r="D61" s="4">
        <v>14</v>
      </c>
      <c r="E61" s="4">
        <v>11</v>
      </c>
      <c r="F61" s="4">
        <v>11</v>
      </c>
      <c r="G61" s="4">
        <v>14</v>
      </c>
      <c r="H61" s="4">
        <v>12</v>
      </c>
      <c r="I61" s="4">
        <v>12</v>
      </c>
      <c r="J61" s="21">
        <v>12</v>
      </c>
      <c r="K61" s="4">
        <v>13</v>
      </c>
      <c r="L61" s="4">
        <v>13</v>
      </c>
      <c r="M61" s="4">
        <v>17</v>
      </c>
      <c r="N61" s="4">
        <v>17</v>
      </c>
      <c r="O61" s="4">
        <v>9</v>
      </c>
      <c r="P61" s="4">
        <v>9</v>
      </c>
      <c r="Q61" s="4">
        <v>11</v>
      </c>
      <c r="R61" s="4">
        <v>11</v>
      </c>
      <c r="S61" s="21">
        <v>25</v>
      </c>
      <c r="T61" s="4">
        <v>15</v>
      </c>
      <c r="U61" s="4">
        <v>19</v>
      </c>
      <c r="V61" s="4">
        <v>30</v>
      </c>
      <c r="W61" s="4">
        <v>15</v>
      </c>
      <c r="X61" s="4">
        <v>15</v>
      </c>
      <c r="Y61" s="4">
        <v>16</v>
      </c>
      <c r="Z61" s="4">
        <v>17</v>
      </c>
      <c r="AA61" s="4">
        <v>10</v>
      </c>
      <c r="AB61" s="4">
        <v>11</v>
      </c>
      <c r="AC61" s="4">
        <v>22</v>
      </c>
      <c r="AD61" s="4">
        <v>23</v>
      </c>
      <c r="AE61" s="4">
        <v>18</v>
      </c>
      <c r="AF61" s="4">
        <v>14</v>
      </c>
      <c r="AG61" s="4">
        <v>18</v>
      </c>
      <c r="AH61" s="4">
        <v>18</v>
      </c>
      <c r="AI61" s="4">
        <v>37</v>
      </c>
      <c r="AJ61" s="4">
        <v>39</v>
      </c>
      <c r="AK61" s="4">
        <v>12</v>
      </c>
      <c r="AL61" s="4">
        <v>12</v>
      </c>
      <c r="AM61" s="4">
        <v>11</v>
      </c>
      <c r="AN61" s="4">
        <v>9</v>
      </c>
      <c r="AO61" s="4">
        <v>15</v>
      </c>
      <c r="AP61" s="4">
        <v>16</v>
      </c>
      <c r="AQ61" s="4">
        <v>8</v>
      </c>
      <c r="AR61" s="4">
        <v>10</v>
      </c>
      <c r="AS61" s="4">
        <v>10</v>
      </c>
      <c r="AT61" s="4">
        <v>8</v>
      </c>
      <c r="AU61" s="4">
        <v>10</v>
      </c>
      <c r="AV61" s="4">
        <v>10</v>
      </c>
      <c r="AW61" s="4">
        <v>12</v>
      </c>
      <c r="AX61" s="4">
        <v>23</v>
      </c>
      <c r="AY61" s="4">
        <v>23</v>
      </c>
      <c r="AZ61" s="4">
        <v>15</v>
      </c>
      <c r="BA61" s="4">
        <v>10</v>
      </c>
      <c r="BB61" s="4">
        <v>12</v>
      </c>
      <c r="BC61" s="4">
        <v>12</v>
      </c>
      <c r="BD61" s="4">
        <v>16</v>
      </c>
      <c r="BE61" s="4">
        <v>8</v>
      </c>
      <c r="BF61" s="21">
        <v>12</v>
      </c>
      <c r="BG61" s="4">
        <v>23</v>
      </c>
      <c r="BH61" s="4">
        <v>20</v>
      </c>
      <c r="BI61" s="4">
        <v>13</v>
      </c>
      <c r="BJ61" s="4">
        <v>12</v>
      </c>
      <c r="BK61" s="4">
        <v>11</v>
      </c>
      <c r="BL61" s="4">
        <v>13</v>
      </c>
      <c r="BM61" s="4">
        <v>10</v>
      </c>
      <c r="BN61" s="4">
        <v>11</v>
      </c>
      <c r="BO61" s="4">
        <v>12</v>
      </c>
      <c r="BP61" s="4">
        <v>12</v>
      </c>
    </row>
    <row r="62" spans="1:68" x14ac:dyDescent="0.25">
      <c r="A62" s="69">
        <v>213623</v>
      </c>
      <c r="B62" s="45">
        <v>13</v>
      </c>
      <c r="C62" s="45">
        <v>21</v>
      </c>
      <c r="D62" s="45">
        <v>14</v>
      </c>
      <c r="E62" s="59">
        <v>11</v>
      </c>
      <c r="F62" s="45">
        <v>11</v>
      </c>
      <c r="G62" s="45">
        <v>14</v>
      </c>
      <c r="H62" s="45">
        <v>12</v>
      </c>
      <c r="I62" s="45">
        <v>12</v>
      </c>
      <c r="J62" s="45">
        <v>12</v>
      </c>
      <c r="K62" s="45">
        <v>13</v>
      </c>
      <c r="L62" s="45">
        <v>13</v>
      </c>
      <c r="M62" s="45">
        <v>16</v>
      </c>
      <c r="N62" s="45">
        <v>17</v>
      </c>
      <c r="O62" s="59">
        <v>9</v>
      </c>
      <c r="P62" s="59">
        <v>9</v>
      </c>
      <c r="Q62" s="45">
        <v>11</v>
      </c>
      <c r="R62" s="45">
        <v>11</v>
      </c>
      <c r="S62" s="45">
        <v>25</v>
      </c>
      <c r="T62" s="45">
        <v>15</v>
      </c>
      <c r="U62" s="45">
        <v>19</v>
      </c>
      <c r="V62" s="45">
        <v>30</v>
      </c>
      <c r="W62" s="59">
        <v>15</v>
      </c>
      <c r="X62" s="59">
        <v>15</v>
      </c>
      <c r="Y62" s="59">
        <v>16</v>
      </c>
      <c r="Z62" s="59">
        <v>17</v>
      </c>
      <c r="AA62" s="45">
        <v>10</v>
      </c>
      <c r="AB62" s="45">
        <v>11</v>
      </c>
      <c r="AC62" s="45">
        <v>22</v>
      </c>
      <c r="AD62" s="45">
        <v>23</v>
      </c>
      <c r="AE62" s="45">
        <v>18</v>
      </c>
      <c r="AF62" s="45">
        <v>15</v>
      </c>
      <c r="AG62" s="45">
        <v>19</v>
      </c>
      <c r="AH62" s="45">
        <v>18</v>
      </c>
      <c r="AI62" s="45">
        <v>38</v>
      </c>
      <c r="AJ62" s="59">
        <v>39</v>
      </c>
      <c r="AK62" s="45">
        <v>12</v>
      </c>
      <c r="AL62" s="45">
        <v>12</v>
      </c>
      <c r="AM62" s="45">
        <v>11</v>
      </c>
      <c r="AN62" s="45">
        <v>9</v>
      </c>
      <c r="AO62" s="45">
        <v>15</v>
      </c>
      <c r="AP62" s="45">
        <v>16</v>
      </c>
      <c r="AQ62" s="45">
        <v>8</v>
      </c>
      <c r="AR62" s="45">
        <v>10</v>
      </c>
      <c r="AS62" s="45">
        <v>10</v>
      </c>
      <c r="AT62" s="45">
        <v>8</v>
      </c>
      <c r="AU62" s="45">
        <v>10</v>
      </c>
      <c r="AV62" s="45">
        <v>10</v>
      </c>
      <c r="AW62" s="45">
        <v>12</v>
      </c>
      <c r="AX62" s="45">
        <v>23</v>
      </c>
      <c r="AY62" s="45">
        <v>23</v>
      </c>
      <c r="AZ62" s="45">
        <v>15</v>
      </c>
      <c r="BA62" s="45">
        <v>10</v>
      </c>
      <c r="BB62" s="45">
        <v>12</v>
      </c>
      <c r="BC62" s="45">
        <v>12</v>
      </c>
      <c r="BD62" s="45">
        <v>16</v>
      </c>
      <c r="BE62" s="45">
        <v>8</v>
      </c>
      <c r="BF62" s="45">
        <v>12</v>
      </c>
      <c r="BG62" s="45">
        <v>23</v>
      </c>
      <c r="BH62" s="45">
        <v>20</v>
      </c>
      <c r="BI62" s="45">
        <v>12</v>
      </c>
      <c r="BJ62" s="45">
        <v>12</v>
      </c>
      <c r="BK62" s="45">
        <v>11</v>
      </c>
      <c r="BL62" s="45">
        <v>13</v>
      </c>
      <c r="BM62" s="45">
        <v>10</v>
      </c>
      <c r="BN62" s="45">
        <v>11</v>
      </c>
      <c r="BO62" s="45">
        <v>12</v>
      </c>
      <c r="BP62" s="45">
        <v>12</v>
      </c>
    </row>
    <row r="63" spans="1:68" x14ac:dyDescent="0.25">
      <c r="A63" s="72">
        <v>869664</v>
      </c>
      <c r="B63" s="113">
        <v>13</v>
      </c>
      <c r="C63" s="113">
        <v>21</v>
      </c>
      <c r="D63" s="113">
        <v>14</v>
      </c>
      <c r="E63" s="113">
        <v>11</v>
      </c>
      <c r="F63" s="114">
        <v>11</v>
      </c>
      <c r="G63" s="114">
        <v>14</v>
      </c>
      <c r="H63" s="113">
        <v>12</v>
      </c>
      <c r="I63" s="113">
        <v>12</v>
      </c>
      <c r="J63" s="113">
        <v>12</v>
      </c>
      <c r="K63" s="113">
        <v>13</v>
      </c>
      <c r="L63" s="113">
        <v>13</v>
      </c>
      <c r="M63" s="113">
        <v>16</v>
      </c>
      <c r="N63" s="113">
        <v>17</v>
      </c>
      <c r="O63" s="121">
        <v>9</v>
      </c>
      <c r="P63" s="121">
        <v>10</v>
      </c>
      <c r="Q63" s="113">
        <v>12</v>
      </c>
      <c r="R63" s="113">
        <v>11</v>
      </c>
      <c r="S63" s="113">
        <v>26</v>
      </c>
      <c r="T63" s="113">
        <v>15</v>
      </c>
      <c r="U63" s="113">
        <v>19</v>
      </c>
      <c r="V63" s="113">
        <v>30</v>
      </c>
      <c r="W63" s="121">
        <v>15</v>
      </c>
      <c r="X63" s="121">
        <v>15</v>
      </c>
      <c r="Y63" s="121">
        <v>16</v>
      </c>
      <c r="Z63" s="121">
        <v>16</v>
      </c>
      <c r="AA63" s="113">
        <v>11</v>
      </c>
      <c r="AB63" s="113">
        <v>11</v>
      </c>
      <c r="AC63" s="114">
        <v>22</v>
      </c>
      <c r="AD63" s="114">
        <v>23</v>
      </c>
      <c r="AE63" s="113">
        <v>17</v>
      </c>
      <c r="AF63" s="113">
        <v>14</v>
      </c>
      <c r="AG63" s="113">
        <v>20</v>
      </c>
      <c r="AH63" s="113">
        <v>18</v>
      </c>
      <c r="AI63" s="114">
        <v>37</v>
      </c>
      <c r="AJ63" s="114">
        <v>38</v>
      </c>
      <c r="AK63" s="113">
        <v>12</v>
      </c>
      <c r="AL63" s="113">
        <v>12</v>
      </c>
      <c r="AM63" s="113">
        <v>11</v>
      </c>
      <c r="AN63" s="113">
        <v>9</v>
      </c>
      <c r="AO63" s="114">
        <v>15</v>
      </c>
      <c r="AP63" s="114">
        <v>16</v>
      </c>
      <c r="AQ63" s="113">
        <v>8</v>
      </c>
      <c r="AR63" s="113">
        <v>10</v>
      </c>
      <c r="AS63" s="113">
        <v>10</v>
      </c>
      <c r="AT63" s="113">
        <v>8</v>
      </c>
      <c r="AU63" s="113">
        <v>10</v>
      </c>
      <c r="AV63" s="113">
        <v>10</v>
      </c>
      <c r="AW63" s="113">
        <v>12</v>
      </c>
      <c r="AX63" s="114">
        <v>23</v>
      </c>
      <c r="AY63" s="114">
        <v>23</v>
      </c>
      <c r="AZ63" s="113">
        <v>15</v>
      </c>
      <c r="BA63" s="113">
        <v>10</v>
      </c>
      <c r="BB63" s="113">
        <v>12</v>
      </c>
      <c r="BC63" s="113">
        <v>12</v>
      </c>
      <c r="BD63" s="113">
        <v>17</v>
      </c>
      <c r="BE63" s="113">
        <v>8</v>
      </c>
      <c r="BF63" s="113">
        <v>12</v>
      </c>
      <c r="BG63" s="113">
        <v>22</v>
      </c>
      <c r="BH63" s="113">
        <v>21</v>
      </c>
      <c r="BI63" s="113">
        <v>13</v>
      </c>
      <c r="BJ63" s="113">
        <v>12</v>
      </c>
      <c r="BK63" s="113">
        <v>11</v>
      </c>
      <c r="BL63" s="113">
        <v>13</v>
      </c>
      <c r="BM63" s="113">
        <v>10</v>
      </c>
      <c r="BN63" s="113">
        <v>11</v>
      </c>
      <c r="BO63" s="113">
        <v>12</v>
      </c>
      <c r="BP63" s="113">
        <v>12</v>
      </c>
    </row>
    <row r="64" spans="1:68" x14ac:dyDescent="0.25">
      <c r="A64" s="72">
        <v>178436</v>
      </c>
      <c r="B64" s="113">
        <v>13</v>
      </c>
      <c r="C64" s="113">
        <v>21</v>
      </c>
      <c r="D64" s="113">
        <v>14</v>
      </c>
      <c r="E64" s="113">
        <v>11</v>
      </c>
      <c r="F64" s="114">
        <v>11</v>
      </c>
      <c r="G64" s="114">
        <v>14</v>
      </c>
      <c r="H64" s="113">
        <v>12</v>
      </c>
      <c r="I64" s="113">
        <v>12</v>
      </c>
      <c r="J64" s="113">
        <v>11</v>
      </c>
      <c r="K64" s="113">
        <v>13</v>
      </c>
      <c r="L64" s="113">
        <v>13</v>
      </c>
      <c r="M64" s="113">
        <v>16</v>
      </c>
      <c r="N64" s="113">
        <v>16</v>
      </c>
      <c r="O64" s="121">
        <v>9</v>
      </c>
      <c r="P64" s="121">
        <v>10</v>
      </c>
      <c r="Q64" s="113">
        <v>11</v>
      </c>
      <c r="R64" s="113">
        <v>11</v>
      </c>
      <c r="S64" s="113">
        <v>26</v>
      </c>
      <c r="T64" s="113">
        <v>15</v>
      </c>
      <c r="U64" s="113">
        <v>19</v>
      </c>
      <c r="V64" s="113">
        <v>30</v>
      </c>
      <c r="W64" s="114">
        <v>15</v>
      </c>
      <c r="X64" s="114">
        <v>15</v>
      </c>
      <c r="Y64" s="121">
        <v>15</v>
      </c>
      <c r="Z64" s="114">
        <v>16</v>
      </c>
      <c r="AA64" s="113">
        <v>11</v>
      </c>
      <c r="AB64" s="113">
        <v>11</v>
      </c>
      <c r="AC64" s="114">
        <v>22</v>
      </c>
      <c r="AD64" s="114">
        <v>23</v>
      </c>
      <c r="AE64" s="113">
        <v>17</v>
      </c>
      <c r="AF64" s="113">
        <v>14</v>
      </c>
      <c r="AG64" s="113">
        <v>19</v>
      </c>
      <c r="AH64" s="113">
        <v>18</v>
      </c>
      <c r="AI64" s="114">
        <v>37</v>
      </c>
      <c r="AJ64" s="114">
        <v>38</v>
      </c>
      <c r="AK64" s="113">
        <v>12</v>
      </c>
      <c r="AL64" s="113">
        <v>12</v>
      </c>
      <c r="AM64" s="113">
        <v>11</v>
      </c>
      <c r="AN64" s="113">
        <v>9</v>
      </c>
      <c r="AO64" s="114">
        <v>15</v>
      </c>
      <c r="AP64" s="114">
        <v>16</v>
      </c>
      <c r="AQ64" s="113">
        <v>8</v>
      </c>
      <c r="AR64" s="113">
        <v>10</v>
      </c>
      <c r="AS64" s="113">
        <v>10</v>
      </c>
      <c r="AT64" s="113">
        <v>8</v>
      </c>
      <c r="AU64" s="113">
        <v>10</v>
      </c>
      <c r="AV64" s="113">
        <v>10</v>
      </c>
      <c r="AW64" s="113">
        <v>12</v>
      </c>
      <c r="AX64" s="114">
        <v>23</v>
      </c>
      <c r="AY64" s="114">
        <v>23</v>
      </c>
      <c r="AZ64" s="113">
        <v>15</v>
      </c>
      <c r="BA64" s="113">
        <v>10</v>
      </c>
      <c r="BB64" s="113">
        <v>12</v>
      </c>
      <c r="BC64" s="113">
        <v>12</v>
      </c>
      <c r="BD64" s="113">
        <v>17</v>
      </c>
      <c r="BE64" s="113">
        <v>8</v>
      </c>
      <c r="BF64" s="113">
        <v>12</v>
      </c>
      <c r="BG64" s="113">
        <v>22</v>
      </c>
      <c r="BH64" s="113">
        <v>21</v>
      </c>
      <c r="BI64" s="113">
        <v>13</v>
      </c>
      <c r="BJ64" s="113">
        <v>12</v>
      </c>
      <c r="BK64" s="113">
        <v>11</v>
      </c>
      <c r="BL64" s="113">
        <v>13</v>
      </c>
      <c r="BM64" s="113">
        <v>10</v>
      </c>
      <c r="BN64" s="113">
        <v>11</v>
      </c>
      <c r="BO64" s="113">
        <v>12</v>
      </c>
      <c r="BP64" s="113">
        <v>12</v>
      </c>
    </row>
    <row r="65" spans="1:68" x14ac:dyDescent="0.25">
      <c r="A65" s="136">
        <v>223911</v>
      </c>
      <c r="B65" s="45">
        <v>13</v>
      </c>
      <c r="C65" s="45">
        <v>21</v>
      </c>
      <c r="D65" s="45">
        <v>14</v>
      </c>
      <c r="E65" s="45">
        <v>11</v>
      </c>
      <c r="F65" s="59">
        <v>11</v>
      </c>
      <c r="G65" s="59">
        <v>14</v>
      </c>
      <c r="H65" s="45">
        <v>12</v>
      </c>
      <c r="I65" s="45">
        <v>12</v>
      </c>
      <c r="J65" s="45">
        <v>11</v>
      </c>
      <c r="K65" s="45">
        <v>13</v>
      </c>
      <c r="L65" s="45">
        <v>13</v>
      </c>
      <c r="M65" s="59">
        <v>17</v>
      </c>
      <c r="N65" s="45">
        <v>16</v>
      </c>
      <c r="O65" s="59">
        <v>9</v>
      </c>
      <c r="P65" s="59">
        <v>10</v>
      </c>
      <c r="Q65" s="45">
        <v>11</v>
      </c>
      <c r="R65" s="45">
        <v>11</v>
      </c>
      <c r="S65" s="45">
        <v>26</v>
      </c>
      <c r="T65" s="45">
        <v>15</v>
      </c>
      <c r="U65" s="45">
        <v>19</v>
      </c>
      <c r="V65" s="45">
        <v>30</v>
      </c>
      <c r="W65" s="59">
        <v>15</v>
      </c>
      <c r="X65" s="59">
        <v>15</v>
      </c>
      <c r="Y65" s="59">
        <v>16</v>
      </c>
      <c r="Z65" s="59">
        <v>16</v>
      </c>
      <c r="AA65" s="45">
        <v>11</v>
      </c>
      <c r="AB65" s="45">
        <v>11</v>
      </c>
      <c r="AC65" s="59">
        <v>22</v>
      </c>
      <c r="AD65" s="59">
        <v>23</v>
      </c>
      <c r="AE65" s="45">
        <v>17</v>
      </c>
      <c r="AF65" s="45">
        <v>14</v>
      </c>
      <c r="AG65" s="45">
        <v>19</v>
      </c>
      <c r="AH65" s="45">
        <v>18</v>
      </c>
      <c r="AI65" s="59">
        <v>36</v>
      </c>
      <c r="AJ65" s="59">
        <v>37</v>
      </c>
      <c r="AK65" s="45">
        <v>12</v>
      </c>
      <c r="AL65" s="45">
        <v>12</v>
      </c>
      <c r="AM65" s="45">
        <v>11</v>
      </c>
      <c r="AN65" s="45">
        <v>9</v>
      </c>
      <c r="AO65" s="59">
        <v>15</v>
      </c>
      <c r="AP65" s="59">
        <v>16</v>
      </c>
      <c r="AQ65" s="45">
        <v>8</v>
      </c>
      <c r="AR65" s="45">
        <v>10</v>
      </c>
      <c r="AS65" s="45">
        <v>10</v>
      </c>
      <c r="AT65" s="45">
        <v>8</v>
      </c>
      <c r="AU65" s="45">
        <v>10</v>
      </c>
      <c r="AV65" s="45">
        <v>10</v>
      </c>
      <c r="AW65" s="45">
        <v>12</v>
      </c>
      <c r="AX65" s="59">
        <v>23</v>
      </c>
      <c r="AY65" s="59">
        <v>23</v>
      </c>
      <c r="AZ65" s="45">
        <v>15</v>
      </c>
      <c r="BA65" s="45">
        <v>10</v>
      </c>
      <c r="BB65" s="45">
        <v>12</v>
      </c>
      <c r="BC65" s="45">
        <v>12</v>
      </c>
      <c r="BD65" s="45">
        <v>17</v>
      </c>
      <c r="BE65" s="45">
        <v>8</v>
      </c>
      <c r="BF65" s="45">
        <v>12</v>
      </c>
      <c r="BG65" s="45">
        <v>22</v>
      </c>
      <c r="BH65" s="45">
        <v>21</v>
      </c>
      <c r="BI65" s="45">
        <v>13</v>
      </c>
      <c r="BJ65" s="45">
        <v>12</v>
      </c>
      <c r="BK65" s="45">
        <v>11</v>
      </c>
      <c r="BL65" s="45">
        <v>13</v>
      </c>
      <c r="BM65" s="45">
        <v>10</v>
      </c>
      <c r="BN65" s="45">
        <v>11</v>
      </c>
      <c r="BO65" s="45">
        <v>12</v>
      </c>
      <c r="BP65" s="45">
        <v>12</v>
      </c>
    </row>
    <row r="66" spans="1:68" x14ac:dyDescent="0.25">
      <c r="A66" s="72">
        <v>10880</v>
      </c>
      <c r="B66" s="113">
        <v>13</v>
      </c>
      <c r="C66" s="113">
        <v>21</v>
      </c>
      <c r="D66" s="113">
        <v>14</v>
      </c>
      <c r="E66" s="113">
        <v>12</v>
      </c>
      <c r="F66" s="114">
        <v>11</v>
      </c>
      <c r="G66" s="114">
        <v>14</v>
      </c>
      <c r="H66" s="113">
        <v>12</v>
      </c>
      <c r="I66" s="113">
        <v>12</v>
      </c>
      <c r="J66" s="113">
        <v>13</v>
      </c>
      <c r="K66" s="113">
        <v>13</v>
      </c>
      <c r="L66" s="113">
        <v>13</v>
      </c>
      <c r="M66" s="113">
        <v>16</v>
      </c>
      <c r="N66" s="113">
        <v>17</v>
      </c>
      <c r="O66" s="121">
        <v>9</v>
      </c>
      <c r="P66" s="121">
        <v>9</v>
      </c>
      <c r="Q66" s="113">
        <v>11</v>
      </c>
      <c r="R66" s="113">
        <v>11</v>
      </c>
      <c r="S66" s="113">
        <v>25</v>
      </c>
      <c r="T66" s="113">
        <v>15</v>
      </c>
      <c r="U66" s="113">
        <v>19</v>
      </c>
      <c r="V66" s="113">
        <v>30</v>
      </c>
      <c r="W66" s="114">
        <v>15</v>
      </c>
      <c r="X66" s="121">
        <v>15</v>
      </c>
      <c r="Y66" s="121">
        <v>16</v>
      </c>
      <c r="Z66" s="121">
        <v>17</v>
      </c>
      <c r="AA66" s="113">
        <v>10</v>
      </c>
      <c r="AB66" s="113">
        <v>10</v>
      </c>
      <c r="AC66" s="114">
        <v>22</v>
      </c>
      <c r="AD66" s="114">
        <v>23</v>
      </c>
      <c r="AE66" s="113">
        <v>18</v>
      </c>
      <c r="AF66" s="113">
        <v>14</v>
      </c>
      <c r="AG66" s="113">
        <v>18</v>
      </c>
      <c r="AH66" s="113">
        <v>18</v>
      </c>
      <c r="AI66" s="114">
        <v>37</v>
      </c>
      <c r="AJ66" s="121">
        <v>39</v>
      </c>
      <c r="AK66" s="113">
        <v>12</v>
      </c>
      <c r="AL66" s="113">
        <v>12</v>
      </c>
      <c r="AM66" s="113">
        <v>11</v>
      </c>
      <c r="AN66" s="113">
        <v>9</v>
      </c>
      <c r="AO66" s="114">
        <v>15</v>
      </c>
      <c r="AP66" s="114">
        <v>16</v>
      </c>
      <c r="AQ66" s="113">
        <v>8</v>
      </c>
      <c r="AR66" s="113">
        <v>11</v>
      </c>
      <c r="AS66" s="113">
        <v>10</v>
      </c>
      <c r="AT66" s="113">
        <v>8</v>
      </c>
      <c r="AU66" s="113">
        <v>10</v>
      </c>
      <c r="AV66" s="113">
        <v>10</v>
      </c>
      <c r="AW66" s="113">
        <v>12</v>
      </c>
      <c r="AX66" s="114">
        <v>23</v>
      </c>
      <c r="AY66" s="114">
        <v>23</v>
      </c>
      <c r="AZ66" s="113">
        <v>15</v>
      </c>
      <c r="BA66" s="113">
        <v>10</v>
      </c>
      <c r="BB66" s="113">
        <v>12</v>
      </c>
      <c r="BC66" s="113">
        <v>12</v>
      </c>
      <c r="BD66" s="113">
        <v>16</v>
      </c>
      <c r="BE66" s="113">
        <v>8</v>
      </c>
      <c r="BF66" s="113">
        <v>12</v>
      </c>
      <c r="BG66" s="113">
        <v>23</v>
      </c>
      <c r="BH66" s="113">
        <v>20</v>
      </c>
      <c r="BI66" s="113">
        <v>13</v>
      </c>
      <c r="BJ66" s="113">
        <v>12</v>
      </c>
      <c r="BK66" s="113">
        <v>11</v>
      </c>
      <c r="BL66" s="113">
        <v>13</v>
      </c>
      <c r="BM66" s="113">
        <v>10</v>
      </c>
      <c r="BN66" s="113">
        <v>11</v>
      </c>
      <c r="BO66" s="113">
        <v>12</v>
      </c>
      <c r="BP66" s="113">
        <v>12</v>
      </c>
    </row>
    <row r="67" spans="1:68" x14ac:dyDescent="0.25">
      <c r="A67" s="20">
        <v>82985</v>
      </c>
      <c r="B67" s="113">
        <v>13</v>
      </c>
      <c r="C67" s="113">
        <v>21</v>
      </c>
      <c r="D67" s="113">
        <v>14</v>
      </c>
      <c r="E67" s="113">
        <v>11</v>
      </c>
      <c r="F67" s="114">
        <v>11</v>
      </c>
      <c r="G67" s="114">
        <v>14</v>
      </c>
      <c r="H67" s="113">
        <v>12</v>
      </c>
      <c r="I67" s="113">
        <v>12</v>
      </c>
      <c r="J67" s="113">
        <v>12</v>
      </c>
      <c r="K67" s="113">
        <v>13</v>
      </c>
      <c r="L67" s="113">
        <v>13</v>
      </c>
      <c r="M67" s="113">
        <v>17</v>
      </c>
      <c r="N67" s="113">
        <v>18</v>
      </c>
      <c r="O67" s="114">
        <v>9</v>
      </c>
      <c r="P67" s="114">
        <v>10</v>
      </c>
      <c r="Q67" s="113">
        <v>11</v>
      </c>
      <c r="R67" s="113">
        <v>11</v>
      </c>
      <c r="S67" s="113">
        <v>25</v>
      </c>
      <c r="T67" s="113">
        <v>15</v>
      </c>
      <c r="U67" s="113">
        <v>19</v>
      </c>
      <c r="V67" s="113">
        <v>31</v>
      </c>
      <c r="W67" s="114">
        <v>15</v>
      </c>
      <c r="X67" s="114">
        <v>15</v>
      </c>
      <c r="Y67" s="114">
        <v>16</v>
      </c>
      <c r="Z67" s="114">
        <v>16</v>
      </c>
      <c r="AA67" s="113">
        <v>11</v>
      </c>
      <c r="AB67" s="113">
        <v>11</v>
      </c>
      <c r="AC67" s="114">
        <v>22</v>
      </c>
      <c r="AD67" s="114">
        <v>23</v>
      </c>
      <c r="AE67" s="113">
        <v>17</v>
      </c>
      <c r="AF67" s="113">
        <v>14</v>
      </c>
      <c r="AG67" s="113">
        <v>18</v>
      </c>
      <c r="AH67" s="113">
        <v>17</v>
      </c>
      <c r="AI67" s="114">
        <v>37</v>
      </c>
      <c r="AJ67" s="114">
        <v>38</v>
      </c>
      <c r="AK67" s="113">
        <v>12</v>
      </c>
      <c r="AL67" s="113">
        <v>12</v>
      </c>
      <c r="AM67" s="113">
        <v>11</v>
      </c>
      <c r="AN67" s="113">
        <v>9</v>
      </c>
      <c r="AO67" s="114">
        <v>15</v>
      </c>
      <c r="AP67" s="114">
        <v>16</v>
      </c>
      <c r="AQ67" s="113">
        <v>8</v>
      </c>
      <c r="AR67" s="113">
        <v>10</v>
      </c>
      <c r="AS67" s="113">
        <v>10</v>
      </c>
      <c r="AT67" s="113">
        <v>8</v>
      </c>
      <c r="AU67" s="113">
        <v>10</v>
      </c>
      <c r="AV67" s="113">
        <v>10</v>
      </c>
      <c r="AW67" s="113">
        <v>12</v>
      </c>
      <c r="AX67" s="114">
        <v>23</v>
      </c>
      <c r="AY67" s="114">
        <v>23</v>
      </c>
      <c r="AZ67" s="113">
        <v>15</v>
      </c>
      <c r="BA67" s="113">
        <v>10</v>
      </c>
      <c r="BB67" s="113">
        <v>12</v>
      </c>
      <c r="BC67" s="113">
        <v>12</v>
      </c>
      <c r="BD67" s="113">
        <v>16</v>
      </c>
      <c r="BE67" s="113">
        <v>8</v>
      </c>
      <c r="BF67" s="113">
        <v>12</v>
      </c>
      <c r="BG67" s="113">
        <v>22</v>
      </c>
      <c r="BH67" s="113">
        <v>20</v>
      </c>
      <c r="BI67" s="113">
        <v>13</v>
      </c>
      <c r="BJ67" s="113">
        <v>12</v>
      </c>
      <c r="BK67" s="113">
        <v>11</v>
      </c>
      <c r="BL67" s="113">
        <v>13</v>
      </c>
      <c r="BM67" s="113">
        <v>10</v>
      </c>
      <c r="BN67" s="113">
        <v>11</v>
      </c>
      <c r="BO67" s="113">
        <v>12</v>
      </c>
      <c r="BP67" s="113">
        <v>12</v>
      </c>
    </row>
    <row r="68" spans="1:68" x14ac:dyDescent="0.25">
      <c r="A68" s="20">
        <v>121917</v>
      </c>
      <c r="B68" s="113">
        <v>13</v>
      </c>
      <c r="C68" s="113">
        <v>21</v>
      </c>
      <c r="D68" s="113">
        <v>14</v>
      </c>
      <c r="E68" s="113">
        <v>11</v>
      </c>
      <c r="F68" s="114">
        <v>11</v>
      </c>
      <c r="G68" s="114">
        <v>14</v>
      </c>
      <c r="H68" s="113">
        <v>12</v>
      </c>
      <c r="I68" s="113">
        <v>12</v>
      </c>
      <c r="J68" s="113">
        <v>12</v>
      </c>
      <c r="K68" s="113">
        <v>13</v>
      </c>
      <c r="L68" s="113">
        <v>13</v>
      </c>
      <c r="M68" s="113">
        <v>17</v>
      </c>
      <c r="N68" s="113">
        <v>18</v>
      </c>
      <c r="O68" s="114">
        <v>9</v>
      </c>
      <c r="P68" s="114">
        <v>10</v>
      </c>
      <c r="Q68" s="113">
        <v>11</v>
      </c>
      <c r="R68" s="113">
        <v>11</v>
      </c>
      <c r="S68" s="113">
        <v>25</v>
      </c>
      <c r="T68" s="113">
        <v>15</v>
      </c>
      <c r="U68" s="113">
        <v>19</v>
      </c>
      <c r="V68" s="113">
        <v>31</v>
      </c>
      <c r="W68" s="114">
        <v>15</v>
      </c>
      <c r="X68" s="114">
        <v>15</v>
      </c>
      <c r="Y68" s="114">
        <v>16</v>
      </c>
      <c r="Z68" s="114">
        <v>16</v>
      </c>
      <c r="AA68" s="113">
        <v>11</v>
      </c>
      <c r="AB68" s="113">
        <v>11</v>
      </c>
      <c r="AC68" s="114">
        <v>22</v>
      </c>
      <c r="AD68" s="114">
        <v>23</v>
      </c>
      <c r="AE68" s="113">
        <v>17</v>
      </c>
      <c r="AF68" s="113">
        <v>14</v>
      </c>
      <c r="AG68" s="113">
        <v>18</v>
      </c>
      <c r="AH68" s="113">
        <v>17</v>
      </c>
      <c r="AI68" s="114">
        <v>36</v>
      </c>
      <c r="AJ68" s="114">
        <v>38</v>
      </c>
      <c r="AK68" s="113">
        <v>12</v>
      </c>
      <c r="AL68" s="113">
        <v>12</v>
      </c>
      <c r="AM68" s="113">
        <v>11</v>
      </c>
      <c r="AN68" s="113">
        <v>9</v>
      </c>
      <c r="AO68" s="114">
        <v>15</v>
      </c>
      <c r="AP68" s="114">
        <v>16</v>
      </c>
      <c r="AQ68" s="113">
        <v>8</v>
      </c>
      <c r="AR68" s="113">
        <v>10</v>
      </c>
      <c r="AS68" s="113">
        <v>10</v>
      </c>
      <c r="AT68" s="113">
        <v>8</v>
      </c>
      <c r="AU68" s="113">
        <v>10</v>
      </c>
      <c r="AV68" s="113">
        <v>10</v>
      </c>
      <c r="AW68" s="113">
        <v>12</v>
      </c>
      <c r="AX68" s="114">
        <v>23</v>
      </c>
      <c r="AY68" s="114">
        <v>23</v>
      </c>
      <c r="AZ68" s="113">
        <v>15</v>
      </c>
      <c r="BA68" s="113">
        <v>10</v>
      </c>
      <c r="BB68" s="113">
        <v>12</v>
      </c>
      <c r="BC68" s="113">
        <v>12</v>
      </c>
      <c r="BD68" s="113">
        <v>16</v>
      </c>
      <c r="BE68" s="113">
        <v>8</v>
      </c>
      <c r="BF68" s="113">
        <v>12</v>
      </c>
      <c r="BG68" s="113">
        <v>22</v>
      </c>
      <c r="BH68" s="113">
        <v>20</v>
      </c>
      <c r="BI68" s="113">
        <v>13</v>
      </c>
      <c r="BJ68" s="113">
        <v>12</v>
      </c>
      <c r="BK68" s="113">
        <v>10</v>
      </c>
      <c r="BL68" s="113">
        <v>13</v>
      </c>
      <c r="BM68" s="113">
        <v>10</v>
      </c>
      <c r="BN68" s="113">
        <v>11</v>
      </c>
      <c r="BO68" s="113">
        <v>12</v>
      </c>
      <c r="BP68" s="113">
        <v>12</v>
      </c>
    </row>
    <row r="69" spans="1:68" x14ac:dyDescent="0.25">
      <c r="A69" s="72">
        <v>167882</v>
      </c>
      <c r="B69" s="113">
        <v>13</v>
      </c>
      <c r="C69" s="113">
        <v>21</v>
      </c>
      <c r="D69" s="113">
        <v>14</v>
      </c>
      <c r="E69" s="113">
        <v>11</v>
      </c>
      <c r="F69" s="114">
        <v>12</v>
      </c>
      <c r="G69" s="114">
        <v>15</v>
      </c>
      <c r="H69" s="113">
        <v>12</v>
      </c>
      <c r="I69" s="113">
        <v>12</v>
      </c>
      <c r="J69" s="113">
        <v>12</v>
      </c>
      <c r="K69" s="113">
        <v>13</v>
      </c>
      <c r="L69" s="113">
        <v>13</v>
      </c>
      <c r="M69" s="113">
        <v>16</v>
      </c>
      <c r="N69" s="113">
        <v>17</v>
      </c>
      <c r="O69" s="114">
        <v>9</v>
      </c>
      <c r="P69" s="114">
        <v>9</v>
      </c>
      <c r="Q69" s="113">
        <v>11</v>
      </c>
      <c r="R69" s="113">
        <v>11</v>
      </c>
      <c r="S69" s="113">
        <v>24</v>
      </c>
      <c r="T69" s="113">
        <v>15</v>
      </c>
      <c r="U69" s="113">
        <v>19</v>
      </c>
      <c r="V69" s="113">
        <v>30</v>
      </c>
      <c r="W69" s="114">
        <v>15</v>
      </c>
      <c r="X69" s="114">
        <v>15</v>
      </c>
      <c r="Y69" s="114">
        <v>16</v>
      </c>
      <c r="Z69" s="114">
        <v>17</v>
      </c>
      <c r="AA69" s="113">
        <v>10</v>
      </c>
      <c r="AB69" s="113">
        <v>11</v>
      </c>
      <c r="AC69" s="114">
        <v>22</v>
      </c>
      <c r="AD69" s="114">
        <v>23</v>
      </c>
      <c r="AE69" s="113">
        <v>16</v>
      </c>
      <c r="AF69" s="113">
        <v>14</v>
      </c>
      <c r="AG69" s="113">
        <v>18</v>
      </c>
      <c r="AH69" s="113">
        <v>17</v>
      </c>
      <c r="AI69" s="114">
        <v>39</v>
      </c>
      <c r="AJ69" s="114">
        <v>39</v>
      </c>
      <c r="AK69" s="113">
        <v>12</v>
      </c>
      <c r="AL69" s="113">
        <v>12</v>
      </c>
      <c r="AM69" s="113">
        <v>11</v>
      </c>
      <c r="AN69" s="113">
        <v>9</v>
      </c>
      <c r="AO69" s="114">
        <v>15</v>
      </c>
      <c r="AP69" s="114">
        <v>16</v>
      </c>
      <c r="AQ69" s="113">
        <v>8</v>
      </c>
      <c r="AR69" s="113">
        <v>10</v>
      </c>
      <c r="AS69" s="113">
        <v>10</v>
      </c>
      <c r="AT69" s="113">
        <v>8</v>
      </c>
      <c r="AU69" s="113">
        <v>10</v>
      </c>
      <c r="AV69" s="113">
        <v>10</v>
      </c>
      <c r="AW69" s="113">
        <v>12</v>
      </c>
      <c r="AX69" s="114">
        <v>23</v>
      </c>
      <c r="AY69" s="114">
        <v>23</v>
      </c>
      <c r="AZ69" s="113">
        <v>15</v>
      </c>
      <c r="BA69" s="113">
        <v>10</v>
      </c>
      <c r="BB69" s="113">
        <v>12</v>
      </c>
      <c r="BC69" s="113">
        <v>12</v>
      </c>
      <c r="BD69" s="113">
        <v>17</v>
      </c>
      <c r="BE69" s="113">
        <v>8</v>
      </c>
      <c r="BF69" s="113">
        <v>12</v>
      </c>
      <c r="BG69" s="113">
        <v>22</v>
      </c>
      <c r="BH69" s="113">
        <v>20</v>
      </c>
      <c r="BI69" s="113">
        <v>13</v>
      </c>
      <c r="BJ69" s="113">
        <v>12</v>
      </c>
      <c r="BK69" s="113">
        <v>11</v>
      </c>
      <c r="BL69" s="113">
        <v>13</v>
      </c>
      <c r="BM69" s="113">
        <v>10</v>
      </c>
      <c r="BN69" s="113">
        <v>11</v>
      </c>
      <c r="BO69" s="113">
        <v>12</v>
      </c>
      <c r="BP69" s="113">
        <v>12</v>
      </c>
    </row>
    <row r="70" spans="1:68" x14ac:dyDescent="0.25">
      <c r="A70" s="20">
        <v>407990</v>
      </c>
      <c r="B70" s="113">
        <v>13</v>
      </c>
      <c r="C70" s="113">
        <v>24</v>
      </c>
      <c r="D70" s="113">
        <v>14</v>
      </c>
      <c r="E70" s="113">
        <v>11</v>
      </c>
      <c r="F70" s="114">
        <v>11</v>
      </c>
      <c r="G70" s="114">
        <v>14</v>
      </c>
      <c r="H70" s="113">
        <v>12</v>
      </c>
      <c r="I70" s="113">
        <v>12</v>
      </c>
      <c r="J70" s="113">
        <v>12</v>
      </c>
      <c r="K70" s="113">
        <v>13</v>
      </c>
      <c r="L70" s="113">
        <v>13</v>
      </c>
      <c r="M70" s="113">
        <v>16</v>
      </c>
      <c r="N70" s="113">
        <v>17</v>
      </c>
      <c r="O70" s="114">
        <v>9</v>
      </c>
      <c r="P70" s="114">
        <v>9</v>
      </c>
      <c r="Q70" s="113">
        <v>11</v>
      </c>
      <c r="R70" s="113">
        <v>11</v>
      </c>
      <c r="S70" s="113">
        <v>26</v>
      </c>
      <c r="T70" s="113">
        <v>15</v>
      </c>
      <c r="U70" s="113">
        <v>18</v>
      </c>
      <c r="V70" s="113">
        <v>30</v>
      </c>
      <c r="W70" s="114">
        <v>15</v>
      </c>
      <c r="X70" s="114">
        <v>16</v>
      </c>
      <c r="Y70" s="114">
        <v>17</v>
      </c>
      <c r="Z70" s="114">
        <v>17</v>
      </c>
      <c r="AA70" s="113">
        <v>11</v>
      </c>
      <c r="AB70" s="113">
        <v>11</v>
      </c>
      <c r="AC70" s="114">
        <v>19</v>
      </c>
      <c r="AD70" s="114">
        <v>23</v>
      </c>
      <c r="AE70" s="113">
        <v>17</v>
      </c>
      <c r="AF70" s="113">
        <v>14</v>
      </c>
      <c r="AG70" s="113">
        <v>19</v>
      </c>
      <c r="AH70" s="113">
        <v>17</v>
      </c>
      <c r="AI70" s="114">
        <v>35</v>
      </c>
      <c r="AJ70" s="114">
        <v>35</v>
      </c>
      <c r="AK70" s="113">
        <v>12</v>
      </c>
      <c r="AL70" s="113">
        <v>12</v>
      </c>
      <c r="AM70" s="113">
        <v>11</v>
      </c>
      <c r="AN70" s="113">
        <v>9</v>
      </c>
      <c r="AO70" s="114">
        <v>15</v>
      </c>
      <c r="AP70" s="114">
        <v>16</v>
      </c>
      <c r="AQ70" s="113">
        <v>8</v>
      </c>
      <c r="AR70" s="113">
        <v>10</v>
      </c>
      <c r="AS70" s="113">
        <v>10</v>
      </c>
      <c r="AT70" s="113">
        <v>8</v>
      </c>
      <c r="AU70" s="113">
        <v>10</v>
      </c>
      <c r="AV70" s="113">
        <v>10</v>
      </c>
      <c r="AW70" s="113">
        <v>12</v>
      </c>
      <c r="AX70" s="114">
        <v>23</v>
      </c>
      <c r="AY70" s="114">
        <v>23</v>
      </c>
      <c r="AZ70" s="113">
        <v>15</v>
      </c>
      <c r="BA70" s="113">
        <v>10</v>
      </c>
      <c r="BB70" s="113">
        <v>12</v>
      </c>
      <c r="BC70" s="113">
        <v>12</v>
      </c>
      <c r="BD70" s="113">
        <v>13</v>
      </c>
      <c r="BE70" s="113">
        <v>8</v>
      </c>
      <c r="BF70" s="113">
        <v>12</v>
      </c>
      <c r="BG70" s="113">
        <v>22</v>
      </c>
      <c r="BH70" s="113">
        <v>21</v>
      </c>
      <c r="BI70" s="113">
        <v>13</v>
      </c>
      <c r="BJ70" s="113">
        <v>12</v>
      </c>
      <c r="BK70" s="113">
        <v>11</v>
      </c>
      <c r="BL70" s="113">
        <v>13</v>
      </c>
      <c r="BM70" s="113">
        <v>10</v>
      </c>
      <c r="BN70" s="113">
        <v>11</v>
      </c>
      <c r="BO70" s="113">
        <v>12</v>
      </c>
      <c r="BP70" s="113">
        <v>12</v>
      </c>
    </row>
    <row r="71" spans="1:68" x14ac:dyDescent="0.25">
      <c r="A71" s="20">
        <v>15058</v>
      </c>
      <c r="B71" s="113">
        <v>13</v>
      </c>
      <c r="C71" s="113">
        <v>21</v>
      </c>
      <c r="D71" s="113">
        <v>14</v>
      </c>
      <c r="E71" s="113">
        <v>11</v>
      </c>
      <c r="F71" s="114">
        <v>11</v>
      </c>
      <c r="G71" s="114">
        <v>14</v>
      </c>
      <c r="H71" s="113">
        <v>12</v>
      </c>
      <c r="I71" s="113">
        <v>12</v>
      </c>
      <c r="J71" s="113">
        <v>12</v>
      </c>
      <c r="K71" s="113">
        <v>13</v>
      </c>
      <c r="L71" s="113">
        <v>13</v>
      </c>
      <c r="M71" s="113">
        <v>16</v>
      </c>
      <c r="N71" s="113">
        <v>16</v>
      </c>
      <c r="O71" s="121">
        <v>9</v>
      </c>
      <c r="P71" s="121">
        <v>10</v>
      </c>
      <c r="Q71" s="113">
        <v>11</v>
      </c>
      <c r="R71" s="113">
        <v>11</v>
      </c>
      <c r="S71" s="113">
        <v>25</v>
      </c>
      <c r="T71" s="113">
        <v>15</v>
      </c>
      <c r="U71" s="113">
        <v>19</v>
      </c>
      <c r="V71" s="113">
        <v>32</v>
      </c>
      <c r="W71" s="114">
        <v>15</v>
      </c>
      <c r="X71" s="121">
        <v>15</v>
      </c>
      <c r="Y71" s="121">
        <v>17</v>
      </c>
      <c r="Z71" s="121">
        <v>17</v>
      </c>
      <c r="AA71" s="113">
        <v>10</v>
      </c>
      <c r="AB71" s="113">
        <v>11</v>
      </c>
      <c r="AC71" s="114">
        <v>19</v>
      </c>
      <c r="AD71" s="114">
        <v>23</v>
      </c>
      <c r="AE71" s="113">
        <v>18</v>
      </c>
      <c r="AF71" s="113">
        <v>14</v>
      </c>
      <c r="AG71" s="113">
        <v>19</v>
      </c>
      <c r="AH71" s="113">
        <v>17</v>
      </c>
      <c r="AI71" s="114">
        <v>37</v>
      </c>
      <c r="AJ71" s="121">
        <v>38</v>
      </c>
      <c r="AK71" s="113">
        <v>13</v>
      </c>
      <c r="AL71" s="113">
        <v>12</v>
      </c>
      <c r="AM71" s="113">
        <v>11</v>
      </c>
      <c r="AN71" s="113">
        <v>9</v>
      </c>
      <c r="AO71" s="114">
        <v>15</v>
      </c>
      <c r="AP71" s="114">
        <v>16</v>
      </c>
      <c r="AQ71" s="113">
        <v>8</v>
      </c>
      <c r="AR71" s="113">
        <v>10</v>
      </c>
      <c r="AS71" s="113">
        <v>10</v>
      </c>
      <c r="AT71" s="113">
        <v>8</v>
      </c>
      <c r="AU71" s="113">
        <v>10</v>
      </c>
      <c r="AV71" s="113">
        <v>11</v>
      </c>
      <c r="AW71" s="113">
        <v>10</v>
      </c>
      <c r="AX71" s="114">
        <v>23</v>
      </c>
      <c r="AY71" s="114">
        <v>23</v>
      </c>
      <c r="AZ71" s="113">
        <v>14</v>
      </c>
      <c r="BA71" s="113">
        <v>10</v>
      </c>
      <c r="BB71" s="113">
        <v>12</v>
      </c>
      <c r="BC71" s="113">
        <v>12</v>
      </c>
      <c r="BD71" s="113">
        <v>17</v>
      </c>
      <c r="BE71" s="113">
        <v>8</v>
      </c>
      <c r="BF71" s="113">
        <v>12</v>
      </c>
      <c r="BG71" s="113">
        <v>22</v>
      </c>
      <c r="BH71" s="113">
        <v>20</v>
      </c>
      <c r="BI71" s="113">
        <v>13</v>
      </c>
      <c r="BJ71" s="113">
        <v>12</v>
      </c>
      <c r="BK71" s="113">
        <v>11</v>
      </c>
      <c r="BL71" s="113">
        <v>13</v>
      </c>
      <c r="BM71" s="113">
        <v>10</v>
      </c>
      <c r="BN71" s="113">
        <v>11</v>
      </c>
      <c r="BO71" s="113">
        <v>12</v>
      </c>
      <c r="BP71" s="113">
        <v>12</v>
      </c>
    </row>
    <row r="72" spans="1:68" x14ac:dyDescent="0.25">
      <c r="A72" s="20">
        <v>61497</v>
      </c>
      <c r="B72" s="54">
        <v>13</v>
      </c>
      <c r="C72" s="54">
        <v>24</v>
      </c>
      <c r="D72" s="54">
        <v>14</v>
      </c>
      <c r="E72" s="54">
        <v>10</v>
      </c>
      <c r="F72" s="114">
        <v>11</v>
      </c>
      <c r="G72" s="114">
        <v>14</v>
      </c>
      <c r="H72" s="54">
        <v>12</v>
      </c>
      <c r="I72" s="54">
        <v>12</v>
      </c>
      <c r="J72" s="54">
        <v>12</v>
      </c>
      <c r="K72" s="54">
        <v>13</v>
      </c>
      <c r="L72" s="54">
        <v>13</v>
      </c>
      <c r="M72" s="54">
        <v>16</v>
      </c>
      <c r="N72" s="54">
        <v>18</v>
      </c>
      <c r="O72" s="114">
        <v>9</v>
      </c>
      <c r="P72" s="114">
        <v>10</v>
      </c>
      <c r="Q72" s="54">
        <v>11</v>
      </c>
      <c r="R72" s="54">
        <v>11</v>
      </c>
      <c r="S72" s="54">
        <v>26</v>
      </c>
      <c r="T72" s="54">
        <v>15</v>
      </c>
      <c r="U72" s="54">
        <v>19</v>
      </c>
      <c r="V72" s="54">
        <v>30</v>
      </c>
      <c r="W72" s="114">
        <v>15</v>
      </c>
      <c r="X72" s="114">
        <v>15</v>
      </c>
      <c r="Y72" s="114">
        <v>16</v>
      </c>
      <c r="Z72" s="114">
        <v>17</v>
      </c>
      <c r="AA72" s="54">
        <v>11</v>
      </c>
      <c r="AB72" s="54">
        <v>11</v>
      </c>
      <c r="AC72" s="114">
        <v>19</v>
      </c>
      <c r="AD72" s="114">
        <v>23</v>
      </c>
      <c r="AE72" s="54">
        <v>16</v>
      </c>
      <c r="AF72" s="54">
        <v>14</v>
      </c>
      <c r="AG72" s="54">
        <v>19</v>
      </c>
      <c r="AH72" s="54">
        <v>17</v>
      </c>
      <c r="AI72" s="114">
        <v>38</v>
      </c>
      <c r="AJ72" s="114">
        <v>39</v>
      </c>
      <c r="AK72" s="54">
        <v>12</v>
      </c>
      <c r="AL72" s="54">
        <v>12</v>
      </c>
      <c r="AM72" s="54">
        <v>11</v>
      </c>
      <c r="AN72" s="54">
        <v>9</v>
      </c>
      <c r="AO72" s="114">
        <v>15</v>
      </c>
      <c r="AP72" s="114">
        <v>16</v>
      </c>
      <c r="AQ72" s="54">
        <v>8</v>
      </c>
      <c r="AR72" s="54">
        <v>10</v>
      </c>
      <c r="AS72" s="54">
        <v>10</v>
      </c>
      <c r="AT72" s="54">
        <v>8</v>
      </c>
      <c r="AU72" s="54">
        <v>10</v>
      </c>
      <c r="AV72" s="54">
        <v>10</v>
      </c>
      <c r="AW72" s="54">
        <v>12</v>
      </c>
      <c r="AX72" s="114">
        <v>23</v>
      </c>
      <c r="AY72" s="114">
        <v>23</v>
      </c>
      <c r="AZ72" s="54">
        <v>15</v>
      </c>
      <c r="BA72" s="54">
        <v>10</v>
      </c>
      <c r="BB72" s="54">
        <v>12</v>
      </c>
      <c r="BC72" s="54">
        <v>12</v>
      </c>
      <c r="BD72" s="54">
        <v>16</v>
      </c>
      <c r="BE72" s="54">
        <v>8</v>
      </c>
      <c r="BF72" s="54">
        <v>12</v>
      </c>
      <c r="BG72" s="54">
        <v>22</v>
      </c>
      <c r="BH72" s="54">
        <v>20</v>
      </c>
      <c r="BI72" s="54">
        <v>13</v>
      </c>
      <c r="BJ72" s="54">
        <v>12</v>
      </c>
      <c r="BK72" s="54">
        <v>11</v>
      </c>
      <c r="BL72" s="54">
        <v>13</v>
      </c>
      <c r="BM72" s="54">
        <v>10</v>
      </c>
      <c r="BN72" s="54">
        <v>11</v>
      </c>
      <c r="BO72" s="54">
        <v>12</v>
      </c>
      <c r="BP72" s="54">
        <v>12</v>
      </c>
    </row>
    <row r="73" spans="1:68" x14ac:dyDescent="0.25">
      <c r="A73" s="20">
        <v>185279</v>
      </c>
      <c r="B73" s="113">
        <v>13</v>
      </c>
      <c r="C73" s="113">
        <v>24</v>
      </c>
      <c r="D73" s="113">
        <v>14</v>
      </c>
      <c r="E73" s="113">
        <v>10</v>
      </c>
      <c r="F73" s="114">
        <v>11</v>
      </c>
      <c r="G73" s="114">
        <v>14</v>
      </c>
      <c r="H73" s="113">
        <v>12</v>
      </c>
      <c r="I73" s="113">
        <v>12</v>
      </c>
      <c r="J73" s="113">
        <v>12</v>
      </c>
      <c r="K73" s="113">
        <v>13</v>
      </c>
      <c r="L73" s="113">
        <v>13</v>
      </c>
      <c r="M73" s="113">
        <v>16</v>
      </c>
      <c r="N73" s="113">
        <v>18</v>
      </c>
      <c r="O73" s="114">
        <v>9</v>
      </c>
      <c r="P73" s="114">
        <v>10</v>
      </c>
      <c r="Q73" s="113">
        <v>11</v>
      </c>
      <c r="R73" s="113">
        <v>11</v>
      </c>
      <c r="S73" s="113">
        <v>26</v>
      </c>
      <c r="T73" s="113">
        <v>15</v>
      </c>
      <c r="U73" s="113">
        <v>19</v>
      </c>
      <c r="V73" s="113">
        <v>30</v>
      </c>
      <c r="W73" s="114">
        <v>15</v>
      </c>
      <c r="X73" s="114">
        <v>15</v>
      </c>
      <c r="Y73" s="114">
        <v>16</v>
      </c>
      <c r="Z73" s="114">
        <v>17</v>
      </c>
      <c r="AA73" s="113">
        <v>11</v>
      </c>
      <c r="AB73" s="113">
        <v>11</v>
      </c>
      <c r="AC73" s="114">
        <v>19</v>
      </c>
      <c r="AD73" s="114">
        <v>23</v>
      </c>
      <c r="AE73" s="113">
        <v>16</v>
      </c>
      <c r="AF73" s="113">
        <v>14</v>
      </c>
      <c r="AG73" s="113">
        <v>19</v>
      </c>
      <c r="AH73" s="113">
        <v>17</v>
      </c>
      <c r="AI73" s="114">
        <v>38</v>
      </c>
      <c r="AJ73" s="114">
        <v>39</v>
      </c>
      <c r="AK73" s="113">
        <v>12</v>
      </c>
      <c r="AL73" s="113">
        <v>12</v>
      </c>
      <c r="AM73" s="113">
        <v>11</v>
      </c>
      <c r="AN73" s="113">
        <v>9</v>
      </c>
      <c r="AO73" s="114">
        <v>15</v>
      </c>
      <c r="AP73" s="114">
        <v>16</v>
      </c>
      <c r="AQ73" s="113">
        <v>8</v>
      </c>
      <c r="AR73" s="113">
        <v>10</v>
      </c>
      <c r="AS73" s="113">
        <v>10</v>
      </c>
      <c r="AT73" s="113">
        <v>8</v>
      </c>
      <c r="AU73" s="113">
        <v>10</v>
      </c>
      <c r="AV73" s="113">
        <v>10</v>
      </c>
      <c r="AW73" s="113">
        <v>12</v>
      </c>
      <c r="AX73" s="114">
        <v>23</v>
      </c>
      <c r="AY73" s="114">
        <v>23</v>
      </c>
      <c r="AZ73" s="113">
        <v>15</v>
      </c>
      <c r="BA73" s="113">
        <v>10</v>
      </c>
      <c r="BB73" s="113">
        <v>12</v>
      </c>
      <c r="BC73" s="113">
        <v>12</v>
      </c>
      <c r="BD73" s="113">
        <v>16</v>
      </c>
      <c r="BE73" s="113">
        <v>8</v>
      </c>
      <c r="BF73" s="113">
        <v>12</v>
      </c>
      <c r="BG73" s="113">
        <v>22</v>
      </c>
      <c r="BH73" s="113">
        <v>20</v>
      </c>
      <c r="BI73" s="113">
        <v>13</v>
      </c>
      <c r="BJ73" s="113">
        <v>12</v>
      </c>
      <c r="BK73" s="113">
        <v>11</v>
      </c>
      <c r="BL73" s="113">
        <v>13</v>
      </c>
      <c r="BM73" s="113">
        <v>10</v>
      </c>
      <c r="BN73" s="113">
        <v>11</v>
      </c>
      <c r="BO73" s="113">
        <v>12</v>
      </c>
      <c r="BP73" s="113">
        <v>12</v>
      </c>
    </row>
    <row r="74" spans="1:68" x14ac:dyDescent="0.25">
      <c r="A74" s="72">
        <v>244269</v>
      </c>
      <c r="B74" s="113">
        <v>13</v>
      </c>
      <c r="C74" s="113">
        <v>24</v>
      </c>
      <c r="D74" s="113">
        <v>14</v>
      </c>
      <c r="E74" s="113">
        <v>10</v>
      </c>
      <c r="F74" s="114">
        <v>11</v>
      </c>
      <c r="G74" s="114">
        <v>14</v>
      </c>
      <c r="H74" s="113">
        <v>12</v>
      </c>
      <c r="I74" s="113">
        <v>12</v>
      </c>
      <c r="J74" s="113">
        <v>12</v>
      </c>
      <c r="K74" s="113">
        <v>13</v>
      </c>
      <c r="L74" s="113">
        <v>13</v>
      </c>
      <c r="M74" s="113">
        <v>16</v>
      </c>
      <c r="N74" s="113">
        <v>18</v>
      </c>
      <c r="O74" s="114">
        <v>9</v>
      </c>
      <c r="P74" s="114">
        <v>10</v>
      </c>
      <c r="Q74" s="113">
        <v>11</v>
      </c>
      <c r="R74" s="113">
        <v>11</v>
      </c>
      <c r="S74" s="113">
        <v>26</v>
      </c>
      <c r="T74" s="113">
        <v>15</v>
      </c>
      <c r="U74" s="113">
        <v>19</v>
      </c>
      <c r="V74" s="113">
        <v>30</v>
      </c>
      <c r="W74" s="114">
        <v>15</v>
      </c>
      <c r="X74" s="114">
        <v>15</v>
      </c>
      <c r="Y74" s="114">
        <v>16</v>
      </c>
      <c r="Z74" s="114">
        <v>17</v>
      </c>
      <c r="AA74" s="113">
        <v>11</v>
      </c>
      <c r="AB74" s="113">
        <v>11</v>
      </c>
      <c r="AC74" s="114">
        <v>19</v>
      </c>
      <c r="AD74" s="114">
        <v>23</v>
      </c>
      <c r="AE74" s="113">
        <v>16</v>
      </c>
      <c r="AF74" s="113">
        <v>14</v>
      </c>
      <c r="AG74" s="113">
        <v>19</v>
      </c>
      <c r="AH74" s="113">
        <v>17</v>
      </c>
      <c r="AI74" s="114">
        <v>38</v>
      </c>
      <c r="AJ74" s="114">
        <v>39</v>
      </c>
      <c r="AK74" s="113">
        <v>12</v>
      </c>
      <c r="AL74" s="113">
        <v>12</v>
      </c>
      <c r="AM74" s="113">
        <v>11</v>
      </c>
      <c r="AN74" s="113">
        <v>9</v>
      </c>
      <c r="AO74" s="114">
        <v>15</v>
      </c>
      <c r="AP74" s="114">
        <v>16</v>
      </c>
      <c r="AQ74" s="113">
        <v>8</v>
      </c>
      <c r="AR74" s="113">
        <v>10</v>
      </c>
      <c r="AS74" s="113">
        <v>10</v>
      </c>
      <c r="AT74" s="113">
        <v>8</v>
      </c>
      <c r="AU74" s="113">
        <v>10</v>
      </c>
      <c r="AV74" s="113">
        <v>10</v>
      </c>
      <c r="AW74" s="113">
        <v>12</v>
      </c>
      <c r="AX74" s="114">
        <v>23</v>
      </c>
      <c r="AY74" s="114">
        <v>23</v>
      </c>
      <c r="AZ74" s="113">
        <v>15</v>
      </c>
      <c r="BA74" s="113">
        <v>10</v>
      </c>
      <c r="BB74" s="113">
        <v>12</v>
      </c>
      <c r="BC74" s="113">
        <v>12</v>
      </c>
      <c r="BD74" s="113">
        <v>16</v>
      </c>
      <c r="BE74" s="113">
        <v>8</v>
      </c>
      <c r="BF74" s="113">
        <v>12</v>
      </c>
      <c r="BG74" s="113">
        <v>22</v>
      </c>
      <c r="BH74" s="113">
        <v>20</v>
      </c>
      <c r="BI74" s="113">
        <v>13</v>
      </c>
      <c r="BJ74" s="113">
        <v>12</v>
      </c>
      <c r="BK74" s="113">
        <v>11</v>
      </c>
      <c r="BL74" s="113">
        <v>13</v>
      </c>
      <c r="BM74" s="113">
        <v>10</v>
      </c>
      <c r="BN74" s="113">
        <v>11</v>
      </c>
      <c r="BO74" s="113">
        <v>12</v>
      </c>
      <c r="BP74" s="113">
        <v>12</v>
      </c>
    </row>
    <row r="75" spans="1:68" x14ac:dyDescent="0.25">
      <c r="A75" t="s">
        <v>815</v>
      </c>
    </row>
    <row r="76" spans="1:68" x14ac:dyDescent="0.25">
      <c r="A76" s="145">
        <v>93853</v>
      </c>
      <c r="B76" s="88" t="s">
        <v>795</v>
      </c>
      <c r="C76" s="88"/>
      <c r="D76" s="2"/>
      <c r="E76" s="2"/>
      <c r="F76" s="2"/>
      <c r="G76" s="98"/>
      <c r="H76" s="53"/>
      <c r="I76" s="2"/>
    </row>
    <row r="77" spans="1:68" x14ac:dyDescent="0.25">
      <c r="A77" s="43" t="s">
        <v>274</v>
      </c>
      <c r="B77" s="52" t="s">
        <v>796</v>
      </c>
      <c r="C77" s="52"/>
      <c r="D77" s="2"/>
      <c r="E77" s="43"/>
      <c r="F77" s="20"/>
      <c r="G77" s="98"/>
      <c r="H77" s="53"/>
      <c r="I77" s="20"/>
    </row>
    <row r="78" spans="1:68" x14ac:dyDescent="0.25">
      <c r="A78" s="72">
        <v>24123</v>
      </c>
      <c r="B78" s="53" t="s">
        <v>797</v>
      </c>
      <c r="C78" s="53"/>
      <c r="D78" s="2"/>
      <c r="E78" s="72"/>
      <c r="F78" s="2"/>
      <c r="G78" s="98"/>
      <c r="H78" s="53"/>
      <c r="I78" s="20"/>
    </row>
    <row r="79" spans="1:68" x14ac:dyDescent="0.25">
      <c r="A79" s="133" t="s">
        <v>347</v>
      </c>
      <c r="B79" s="53" t="s">
        <v>798</v>
      </c>
      <c r="C79" s="53"/>
      <c r="D79" s="2"/>
      <c r="E79" s="13"/>
      <c r="F79" s="13"/>
      <c r="G79" s="6"/>
      <c r="H79" s="53"/>
      <c r="I79" s="14"/>
    </row>
    <row r="80" spans="1:68" x14ac:dyDescent="0.25">
      <c r="A80" s="20">
        <v>166938</v>
      </c>
      <c r="B80" s="52" t="s">
        <v>799</v>
      </c>
      <c r="C80" s="52"/>
      <c r="D80" s="2"/>
      <c r="E80" s="20"/>
      <c r="F80" s="2"/>
      <c r="G80" s="98"/>
      <c r="H80" s="53"/>
      <c r="I80" s="20"/>
    </row>
    <row r="81" spans="1:9" x14ac:dyDescent="0.25">
      <c r="A81" s="20">
        <v>171782</v>
      </c>
      <c r="B81" s="20" t="s">
        <v>812</v>
      </c>
      <c r="C81" s="20"/>
      <c r="D81" s="2"/>
      <c r="E81" s="20"/>
      <c r="F81" s="2"/>
      <c r="G81" s="98"/>
      <c r="H81" s="53"/>
      <c r="I81" s="2"/>
    </row>
    <row r="82" spans="1:9" x14ac:dyDescent="0.25">
      <c r="A82" s="133">
        <v>236400</v>
      </c>
      <c r="B82" s="20" t="s">
        <v>801</v>
      </c>
      <c r="C82" s="20"/>
      <c r="D82" s="2"/>
      <c r="E82" s="20"/>
      <c r="F82" s="20"/>
      <c r="G82" s="98"/>
      <c r="H82" s="53"/>
      <c r="I82" s="2"/>
    </row>
    <row r="83" spans="1:9" x14ac:dyDescent="0.25">
      <c r="A83" s="20">
        <v>370119</v>
      </c>
      <c r="B83" s="20" t="s">
        <v>802</v>
      </c>
      <c r="C83" s="20"/>
      <c r="D83" s="2"/>
      <c r="E83" s="20"/>
      <c r="F83" s="13"/>
      <c r="G83" s="98"/>
      <c r="H83" s="53"/>
      <c r="I83" s="2"/>
    </row>
    <row r="84" spans="1:9" x14ac:dyDescent="0.25">
      <c r="A84" s="133">
        <v>786515</v>
      </c>
      <c r="B84" s="20" t="s">
        <v>802</v>
      </c>
      <c r="C84" s="14"/>
      <c r="D84" s="2"/>
      <c r="E84" s="13"/>
      <c r="F84" s="13"/>
      <c r="G84" s="6"/>
      <c r="H84" s="53"/>
      <c r="I84" s="14"/>
    </row>
    <row r="85" spans="1:9" x14ac:dyDescent="0.25">
      <c r="A85" s="20" t="s">
        <v>341</v>
      </c>
      <c r="B85" s="20" t="s">
        <v>800</v>
      </c>
      <c r="C85" s="20"/>
      <c r="D85" s="2"/>
      <c r="E85" s="20"/>
      <c r="F85" s="13"/>
      <c r="G85" s="98"/>
      <c r="H85" s="53"/>
      <c r="I85" s="2"/>
    </row>
    <row r="86" spans="1:9" x14ac:dyDescent="0.25">
      <c r="A86" s="20">
        <v>400621</v>
      </c>
      <c r="B86" s="53" t="s">
        <v>803</v>
      </c>
      <c r="C86" s="53"/>
      <c r="D86" s="2"/>
      <c r="E86" s="13"/>
      <c r="F86" s="13"/>
      <c r="G86" s="98"/>
      <c r="H86" s="53"/>
      <c r="I86" s="2"/>
    </row>
    <row r="87" spans="1:9" x14ac:dyDescent="0.25">
      <c r="A87" s="20" t="s">
        <v>266</v>
      </c>
      <c r="B87" s="53" t="s">
        <v>803</v>
      </c>
      <c r="C87" s="53"/>
      <c r="D87" s="2"/>
      <c r="E87" s="20"/>
      <c r="F87" s="13"/>
      <c r="G87" s="98"/>
      <c r="H87" s="53"/>
      <c r="I87" s="2"/>
    </row>
    <row r="88" spans="1:9" x14ac:dyDescent="0.25">
      <c r="A88" s="20">
        <v>404565</v>
      </c>
      <c r="B88" s="53" t="s">
        <v>797</v>
      </c>
      <c r="C88" s="20"/>
      <c r="D88" s="2"/>
      <c r="E88" s="20"/>
      <c r="F88" s="2"/>
      <c r="G88" s="98"/>
      <c r="H88" s="53"/>
      <c r="I88" s="2"/>
    </row>
    <row r="89" spans="1:9" x14ac:dyDescent="0.25">
      <c r="A89" s="134">
        <v>512535</v>
      </c>
      <c r="B89" s="53" t="s">
        <v>797</v>
      </c>
      <c r="C89" s="20"/>
      <c r="D89" s="2"/>
      <c r="E89" s="26"/>
      <c r="F89" s="2"/>
      <c r="G89" s="46"/>
      <c r="H89" s="53"/>
      <c r="I89" s="20"/>
    </row>
    <row r="90" spans="1:9" x14ac:dyDescent="0.25">
      <c r="A90" s="20">
        <v>334364</v>
      </c>
      <c r="B90" s="53" t="s">
        <v>804</v>
      </c>
      <c r="C90" s="53"/>
      <c r="D90" s="2"/>
      <c r="E90" s="2"/>
      <c r="F90" s="13"/>
      <c r="G90" s="98"/>
      <c r="H90" s="53"/>
      <c r="I90" s="2"/>
    </row>
    <row r="91" spans="1:9" x14ac:dyDescent="0.25">
      <c r="A91" s="20">
        <v>186259</v>
      </c>
      <c r="B91" s="20" t="s">
        <v>805</v>
      </c>
      <c r="C91" s="20"/>
      <c r="D91" s="2"/>
      <c r="E91" s="20"/>
      <c r="F91" s="2"/>
      <c r="G91" s="98"/>
      <c r="H91" s="53"/>
      <c r="I91" s="2"/>
    </row>
    <row r="92" spans="1:9" x14ac:dyDescent="0.25">
      <c r="A92" s="133" t="s">
        <v>437</v>
      </c>
      <c r="B92" s="2" t="s">
        <v>806</v>
      </c>
      <c r="C92" s="2"/>
      <c r="D92" s="2"/>
      <c r="E92" s="20"/>
      <c r="F92" s="20"/>
      <c r="G92" s="98"/>
      <c r="H92" s="53"/>
      <c r="I92" s="2"/>
    </row>
    <row r="93" spans="1:9" x14ac:dyDescent="0.25">
      <c r="A93" s="133">
        <v>483446</v>
      </c>
      <c r="B93" s="20" t="s">
        <v>807</v>
      </c>
      <c r="C93" s="20"/>
      <c r="D93" s="2"/>
      <c r="E93" s="20"/>
      <c r="F93" s="20"/>
      <c r="G93" s="98"/>
      <c r="H93" s="53"/>
      <c r="I93" s="2"/>
    </row>
    <row r="94" spans="1:9" x14ac:dyDescent="0.25">
      <c r="A94" s="20">
        <v>855441</v>
      </c>
      <c r="B94" s="53" t="s">
        <v>797</v>
      </c>
      <c r="C94" s="20"/>
      <c r="D94" s="2"/>
      <c r="E94" s="20"/>
      <c r="F94" s="20"/>
      <c r="G94" s="98"/>
      <c r="H94" s="53"/>
      <c r="I94" s="2"/>
    </row>
    <row r="95" spans="1:9" x14ac:dyDescent="0.25">
      <c r="A95" s="20">
        <v>770718</v>
      </c>
      <c r="B95" s="20" t="s">
        <v>813</v>
      </c>
      <c r="C95" s="20"/>
      <c r="D95" s="2"/>
      <c r="E95" s="20"/>
      <c r="F95" s="13"/>
      <c r="G95" s="6"/>
      <c r="H95" s="53"/>
      <c r="I95" s="2"/>
    </row>
    <row r="96" spans="1:9" x14ac:dyDescent="0.25">
      <c r="A96" s="20" t="s">
        <v>259</v>
      </c>
      <c r="B96" s="20" t="s">
        <v>800</v>
      </c>
      <c r="C96" s="52"/>
      <c r="D96" s="2"/>
      <c r="E96" s="20"/>
      <c r="F96" s="20"/>
      <c r="G96" s="98"/>
      <c r="H96" s="53"/>
      <c r="I96" s="2"/>
    </row>
    <row r="97" spans="1:9" x14ac:dyDescent="0.25">
      <c r="A97" s="20" t="s">
        <v>256</v>
      </c>
      <c r="B97" s="53" t="s">
        <v>808</v>
      </c>
      <c r="C97" s="53"/>
      <c r="D97" s="2"/>
      <c r="E97" s="20"/>
      <c r="F97" s="13"/>
      <c r="G97" s="98"/>
      <c r="H97" s="53"/>
      <c r="I97" s="2"/>
    </row>
    <row r="98" spans="1:9" x14ac:dyDescent="0.25">
      <c r="A98" s="133">
        <v>555822</v>
      </c>
      <c r="B98" s="14" t="s">
        <v>809</v>
      </c>
      <c r="C98" s="14"/>
      <c r="D98" s="2"/>
      <c r="E98" s="13"/>
      <c r="F98" s="13"/>
      <c r="G98" s="6"/>
      <c r="H98" s="53"/>
      <c r="I98" s="14"/>
    </row>
    <row r="99" spans="1:9" x14ac:dyDescent="0.25">
      <c r="A99" s="20">
        <v>153145</v>
      </c>
      <c r="B99" s="53" t="s">
        <v>810</v>
      </c>
      <c r="C99" s="53"/>
      <c r="D99" s="2"/>
      <c r="E99" s="20"/>
      <c r="F99" s="20"/>
      <c r="G99" s="98"/>
      <c r="H99" s="53"/>
      <c r="I99" s="20"/>
    </row>
    <row r="100" spans="1:9" x14ac:dyDescent="0.25">
      <c r="A100" s="133">
        <v>193583</v>
      </c>
      <c r="B100" s="2" t="s">
        <v>806</v>
      </c>
      <c r="C100" s="20"/>
      <c r="D100" s="2"/>
      <c r="E100" s="20"/>
      <c r="F100" s="20"/>
      <c r="G100" s="98"/>
      <c r="H100" s="53"/>
      <c r="I100" s="2"/>
    </row>
    <row r="101" spans="1:9" x14ac:dyDescent="0.25">
      <c r="A101" s="72">
        <v>134335</v>
      </c>
      <c r="B101" s="53" t="s">
        <v>811</v>
      </c>
      <c r="C101" s="53"/>
      <c r="D101" s="2"/>
      <c r="E101" s="2"/>
      <c r="F101" s="55"/>
      <c r="G101" s="98"/>
      <c r="H101" s="53"/>
      <c r="I101" s="20"/>
    </row>
    <row r="102" spans="1:9" x14ac:dyDescent="0.25">
      <c r="A102" s="20">
        <v>195635</v>
      </c>
      <c r="B102" s="14" t="s">
        <v>809</v>
      </c>
      <c r="C102" s="53"/>
      <c r="D102" s="2"/>
      <c r="E102" s="20"/>
      <c r="F102" s="20"/>
      <c r="G102" s="98"/>
      <c r="H102" s="53"/>
      <c r="I102" s="20"/>
    </row>
    <row r="103" spans="1:9" x14ac:dyDescent="0.25">
      <c r="A103" s="20">
        <v>40250</v>
      </c>
      <c r="B103" s="53" t="s">
        <v>811</v>
      </c>
      <c r="C103" s="53"/>
      <c r="D103" s="2"/>
      <c r="E103" s="20"/>
      <c r="F103" s="13"/>
      <c r="G103" s="98"/>
      <c r="H103" s="53"/>
      <c r="I103" s="2"/>
    </row>
    <row r="104" spans="1:9" x14ac:dyDescent="0.25">
      <c r="A104" s="20">
        <v>187527</v>
      </c>
      <c r="B104" s="20" t="s">
        <v>797</v>
      </c>
      <c r="C104" s="2"/>
      <c r="D104" s="2"/>
      <c r="E104" s="20"/>
      <c r="F104" s="20"/>
      <c r="G104" s="98"/>
      <c r="H104" s="72"/>
      <c r="I104" s="20"/>
    </row>
    <row r="105" spans="1:9" x14ac:dyDescent="0.25">
      <c r="A105" s="72">
        <v>35612</v>
      </c>
      <c r="B105" s="20" t="s">
        <v>797</v>
      </c>
      <c r="C105" s="52"/>
      <c r="D105" s="2"/>
      <c r="E105" s="72"/>
      <c r="F105" s="2"/>
      <c r="G105" s="98"/>
      <c r="H105" s="72"/>
      <c r="I105" s="20"/>
    </row>
    <row r="106" spans="1:9" x14ac:dyDescent="0.25">
      <c r="A106" s="20">
        <v>59191</v>
      </c>
      <c r="B106" s="20" t="s">
        <v>797</v>
      </c>
      <c r="C106" s="2"/>
      <c r="D106" s="2"/>
      <c r="E106" s="20"/>
      <c r="F106" s="20"/>
      <c r="G106" s="98"/>
      <c r="H106" s="72"/>
      <c r="I106" s="20"/>
    </row>
    <row r="107" spans="1:9" x14ac:dyDescent="0.25">
      <c r="A107" s="20">
        <v>83762</v>
      </c>
      <c r="B107" s="20" t="s">
        <v>797</v>
      </c>
      <c r="C107" s="20"/>
      <c r="D107" s="2"/>
      <c r="E107" s="20"/>
      <c r="F107" s="2"/>
      <c r="G107" s="98"/>
      <c r="H107" s="72"/>
      <c r="I107" s="2"/>
    </row>
    <row r="108" spans="1:9" x14ac:dyDescent="0.25">
      <c r="A108" s="20">
        <v>183756</v>
      </c>
      <c r="B108" s="20" t="s">
        <v>797</v>
      </c>
      <c r="C108" s="2"/>
      <c r="D108" s="2"/>
      <c r="E108" s="20"/>
      <c r="F108" s="20"/>
      <c r="G108" s="98"/>
      <c r="H108" s="72"/>
      <c r="I108" s="20"/>
    </row>
    <row r="109" spans="1:9" x14ac:dyDescent="0.25">
      <c r="A109" s="20">
        <v>360142</v>
      </c>
      <c r="B109" s="20" t="s">
        <v>797</v>
      </c>
      <c r="C109" s="2"/>
      <c r="D109" s="2"/>
      <c r="E109" s="43"/>
      <c r="F109" s="20"/>
      <c r="G109" s="120"/>
      <c r="H109" s="72"/>
      <c r="I109" s="20"/>
    </row>
    <row r="110" spans="1:9" x14ac:dyDescent="0.25">
      <c r="A110" s="133">
        <v>362840</v>
      </c>
      <c r="B110" s="20" t="s">
        <v>797</v>
      </c>
      <c r="C110" s="20"/>
      <c r="D110" s="2"/>
      <c r="E110" s="20"/>
      <c r="F110" s="20"/>
      <c r="G110" s="98"/>
      <c r="H110" s="72"/>
      <c r="I110" s="20"/>
    </row>
    <row r="111" spans="1:9" x14ac:dyDescent="0.25">
      <c r="A111" s="20" t="s">
        <v>254</v>
      </c>
      <c r="B111" s="20" t="s">
        <v>797</v>
      </c>
      <c r="C111" s="20"/>
      <c r="D111" s="2"/>
      <c r="E111" s="20"/>
      <c r="F111" s="2"/>
      <c r="G111" s="98"/>
      <c r="H111" s="72"/>
      <c r="I111" s="2"/>
    </row>
    <row r="112" spans="1:9" x14ac:dyDescent="0.25">
      <c r="A112" s="20" t="s">
        <v>262</v>
      </c>
      <c r="B112" s="20" t="s">
        <v>797</v>
      </c>
      <c r="C112" s="20"/>
      <c r="D112" s="2"/>
      <c r="E112" s="20"/>
      <c r="F112" s="13"/>
      <c r="G112" s="98"/>
      <c r="H112" s="72"/>
      <c r="I112" s="2"/>
    </row>
    <row r="113" spans="1:9" x14ac:dyDescent="0.25">
      <c r="A113" s="20">
        <v>8630</v>
      </c>
      <c r="B113" s="20" t="s">
        <v>797</v>
      </c>
      <c r="C113" s="2"/>
      <c r="D113" s="2"/>
      <c r="E113" s="20"/>
      <c r="F113" s="20"/>
      <c r="G113" s="98"/>
      <c r="H113" s="72"/>
      <c r="I113" s="20"/>
    </row>
    <row r="114" spans="1:9" x14ac:dyDescent="0.25">
      <c r="A114" s="20">
        <v>65270</v>
      </c>
      <c r="B114" s="20" t="s">
        <v>797</v>
      </c>
      <c r="C114" s="2"/>
      <c r="D114" s="2"/>
      <c r="E114" s="20"/>
      <c r="F114" s="20"/>
      <c r="G114" s="98"/>
      <c r="H114" s="72"/>
      <c r="I114" s="20"/>
    </row>
    <row r="115" spans="1:9" x14ac:dyDescent="0.25">
      <c r="A115" s="133">
        <v>35218</v>
      </c>
      <c r="B115" s="20" t="s">
        <v>797</v>
      </c>
      <c r="C115" s="20"/>
      <c r="D115" s="2"/>
      <c r="E115" s="20"/>
      <c r="F115" s="20"/>
      <c r="G115" s="98"/>
      <c r="H115" s="72"/>
      <c r="I115" s="20"/>
    </row>
    <row r="116" spans="1:9" x14ac:dyDescent="0.25">
      <c r="A116" s="136">
        <v>108897</v>
      </c>
      <c r="B116" s="20" t="s">
        <v>797</v>
      </c>
      <c r="C116" s="20"/>
      <c r="D116" s="2"/>
      <c r="E116" s="2"/>
      <c r="F116" s="2"/>
      <c r="G116" s="138"/>
      <c r="H116" s="72"/>
      <c r="I116" s="20"/>
    </row>
    <row r="117" spans="1:9" x14ac:dyDescent="0.25">
      <c r="A117" s="136">
        <v>134550</v>
      </c>
      <c r="B117" s="20" t="s">
        <v>797</v>
      </c>
      <c r="C117" s="52"/>
      <c r="D117" s="2"/>
      <c r="E117" s="2"/>
      <c r="F117" s="2"/>
      <c r="G117" s="6"/>
      <c r="H117" s="72"/>
      <c r="I117" s="20"/>
    </row>
    <row r="118" spans="1:9" x14ac:dyDescent="0.25">
      <c r="A118" s="20">
        <v>184283</v>
      </c>
      <c r="B118" s="20" t="s">
        <v>797</v>
      </c>
      <c r="C118" s="2"/>
      <c r="D118" s="2"/>
      <c r="E118" s="20"/>
      <c r="F118" s="20"/>
      <c r="G118" s="98"/>
      <c r="H118" s="72"/>
      <c r="I118" s="20"/>
    </row>
    <row r="119" spans="1:9" x14ac:dyDescent="0.25">
      <c r="A119" s="133" t="s">
        <v>406</v>
      </c>
      <c r="B119" s="20" t="s">
        <v>797</v>
      </c>
      <c r="C119" s="2"/>
      <c r="D119" s="2"/>
      <c r="E119" s="2"/>
      <c r="F119" s="2"/>
      <c r="G119" s="98"/>
      <c r="H119" s="72"/>
      <c r="I119" s="2"/>
    </row>
    <row r="120" spans="1:9" x14ac:dyDescent="0.25">
      <c r="A120" s="72">
        <v>9621</v>
      </c>
      <c r="B120" s="20" t="s">
        <v>797</v>
      </c>
      <c r="C120" s="72"/>
      <c r="D120" s="2"/>
      <c r="E120" s="22"/>
      <c r="F120" s="2"/>
      <c r="G120" s="98"/>
      <c r="H120" s="72"/>
      <c r="I120" s="20"/>
    </row>
    <row r="121" spans="1:9" x14ac:dyDescent="0.25">
      <c r="A121" s="72">
        <v>41770</v>
      </c>
      <c r="B121" s="20" t="s">
        <v>797</v>
      </c>
      <c r="C121" s="52"/>
      <c r="D121" s="2"/>
      <c r="E121" s="72"/>
      <c r="F121" s="72"/>
      <c r="G121" s="98"/>
      <c r="H121" s="72"/>
      <c r="I121" s="20"/>
    </row>
    <row r="122" spans="1:9" x14ac:dyDescent="0.25">
      <c r="A122" s="20">
        <v>73755</v>
      </c>
      <c r="B122" s="20" t="s">
        <v>797</v>
      </c>
      <c r="C122" s="2"/>
      <c r="D122" s="2"/>
      <c r="E122" s="43"/>
      <c r="F122" s="2"/>
      <c r="G122" s="120"/>
      <c r="H122" s="72"/>
      <c r="I122" s="20"/>
    </row>
    <row r="123" spans="1:9" x14ac:dyDescent="0.25">
      <c r="A123" s="72">
        <v>85597</v>
      </c>
      <c r="B123" s="20" t="s">
        <v>797</v>
      </c>
      <c r="C123" s="72"/>
      <c r="D123" s="2"/>
      <c r="E123" s="72"/>
      <c r="F123" s="2"/>
      <c r="G123" s="98"/>
      <c r="H123" s="72"/>
      <c r="I123" s="20"/>
    </row>
    <row r="124" spans="1:9" x14ac:dyDescent="0.25">
      <c r="A124" s="136">
        <v>106646</v>
      </c>
      <c r="B124" s="20" t="s">
        <v>797</v>
      </c>
      <c r="C124" s="2"/>
      <c r="D124" s="2"/>
      <c r="E124" s="142"/>
      <c r="F124" s="2"/>
      <c r="G124" s="149"/>
      <c r="H124" s="72"/>
      <c r="I124" s="20"/>
    </row>
    <row r="125" spans="1:9" x14ac:dyDescent="0.25">
      <c r="A125" s="20">
        <v>128123</v>
      </c>
      <c r="B125" s="20" t="s">
        <v>797</v>
      </c>
      <c r="C125" s="2"/>
      <c r="D125" s="2"/>
      <c r="E125" s="26"/>
      <c r="F125" s="20"/>
      <c r="G125" s="98"/>
      <c r="H125" s="72"/>
      <c r="I125" s="20"/>
    </row>
    <row r="126" spans="1:9" x14ac:dyDescent="0.25">
      <c r="A126" s="148">
        <v>131194</v>
      </c>
      <c r="B126" s="20" t="s">
        <v>797</v>
      </c>
      <c r="C126" s="52"/>
      <c r="D126" s="2"/>
      <c r="E126" s="142"/>
      <c r="F126" s="2"/>
      <c r="G126" s="6"/>
      <c r="H126" s="72"/>
      <c r="I126" s="20"/>
    </row>
    <row r="127" spans="1:9" x14ac:dyDescent="0.25">
      <c r="A127" s="20">
        <v>329083</v>
      </c>
      <c r="B127" s="20" t="s">
        <v>797</v>
      </c>
      <c r="C127" s="2"/>
      <c r="D127" s="2"/>
      <c r="E127" s="2"/>
      <c r="F127" s="2"/>
      <c r="G127" s="98"/>
      <c r="H127" s="72"/>
      <c r="I127" s="2"/>
    </row>
    <row r="128" spans="1:9" x14ac:dyDescent="0.25">
      <c r="A128" s="133" t="s">
        <v>419</v>
      </c>
      <c r="B128" s="20" t="s">
        <v>797</v>
      </c>
      <c r="C128" s="20"/>
      <c r="D128" s="2"/>
      <c r="E128" s="20"/>
      <c r="F128" s="20"/>
      <c r="G128" s="98"/>
      <c r="H128" s="72"/>
      <c r="I128" s="20"/>
    </row>
    <row r="129" spans="1:9" x14ac:dyDescent="0.25">
      <c r="A129" s="20">
        <v>9622</v>
      </c>
      <c r="B129" s="20" t="s">
        <v>797</v>
      </c>
      <c r="C129" s="52"/>
      <c r="D129" s="2"/>
      <c r="E129" s="20"/>
      <c r="F129" s="20"/>
      <c r="G129" s="98"/>
      <c r="H129" s="72"/>
      <c r="I129" s="20"/>
    </row>
    <row r="130" spans="1:9" x14ac:dyDescent="0.25">
      <c r="A130" s="72">
        <v>14897</v>
      </c>
      <c r="B130" s="20" t="s">
        <v>797</v>
      </c>
      <c r="C130" s="52"/>
      <c r="D130" s="2"/>
      <c r="E130" s="72"/>
      <c r="F130" s="72"/>
      <c r="G130" s="98"/>
      <c r="H130" s="72"/>
      <c r="I130" s="20"/>
    </row>
    <row r="131" spans="1:9" x14ac:dyDescent="0.25">
      <c r="A131" s="72">
        <v>114211</v>
      </c>
      <c r="B131" s="20" t="s">
        <v>797</v>
      </c>
      <c r="C131" s="72"/>
      <c r="D131" s="2"/>
      <c r="E131" s="2"/>
      <c r="F131" s="17"/>
      <c r="G131" s="98"/>
      <c r="H131" s="72"/>
      <c r="I131" s="20"/>
    </row>
    <row r="132" spans="1:9" x14ac:dyDescent="0.25">
      <c r="A132" s="20">
        <v>159900</v>
      </c>
      <c r="B132" s="20" t="s">
        <v>797</v>
      </c>
      <c r="C132" s="20"/>
      <c r="D132" s="2"/>
      <c r="E132" s="9"/>
      <c r="F132" s="2"/>
      <c r="G132" s="98"/>
      <c r="H132" s="72"/>
      <c r="I132" s="20"/>
    </row>
    <row r="133" spans="1:9" x14ac:dyDescent="0.25">
      <c r="A133" s="133" t="s">
        <v>433</v>
      </c>
      <c r="B133" s="20" t="s">
        <v>797</v>
      </c>
      <c r="C133" s="20"/>
      <c r="D133" s="2"/>
      <c r="E133" s="20"/>
      <c r="F133" s="20"/>
      <c r="G133" s="98"/>
      <c r="H133" s="72"/>
      <c r="I133" s="2"/>
    </row>
    <row r="134" spans="1:9" x14ac:dyDescent="0.25">
      <c r="A134" s="133" t="s">
        <v>441</v>
      </c>
      <c r="B134" s="20" t="s">
        <v>797</v>
      </c>
      <c r="C134" s="20"/>
      <c r="D134" s="2"/>
      <c r="E134" s="20"/>
      <c r="F134" s="20"/>
      <c r="G134" s="98"/>
      <c r="H134" s="72"/>
      <c r="I134" s="2"/>
    </row>
    <row r="135" spans="1:9" x14ac:dyDescent="0.25">
      <c r="A135" s="47">
        <v>8211</v>
      </c>
      <c r="B135" s="20" t="s">
        <v>797</v>
      </c>
      <c r="C135" s="72"/>
      <c r="D135" s="2"/>
      <c r="E135" s="22"/>
      <c r="F135" s="2"/>
      <c r="G135" s="46"/>
      <c r="H135" s="72"/>
      <c r="I135" s="43"/>
    </row>
    <row r="136" spans="1:9" x14ac:dyDescent="0.25">
      <c r="A136" s="69">
        <v>213623</v>
      </c>
      <c r="B136" s="20" t="s">
        <v>797</v>
      </c>
      <c r="C136" s="2"/>
      <c r="D136" s="2"/>
      <c r="E136" s="2"/>
      <c r="F136" s="2"/>
      <c r="G136" s="6"/>
      <c r="H136" s="72"/>
      <c r="I136" s="20"/>
    </row>
    <row r="137" spans="1:9" x14ac:dyDescent="0.25">
      <c r="A137" s="72">
        <v>869664</v>
      </c>
      <c r="B137" s="20" t="s">
        <v>797</v>
      </c>
      <c r="C137" s="72"/>
      <c r="D137" s="72"/>
      <c r="E137" s="72"/>
      <c r="F137" s="72"/>
      <c r="G137" s="98"/>
      <c r="H137" s="72"/>
      <c r="I137" s="20"/>
    </row>
    <row r="138" spans="1:9" x14ac:dyDescent="0.25">
      <c r="A138" s="72">
        <v>178436</v>
      </c>
      <c r="B138" s="20" t="s">
        <v>797</v>
      </c>
      <c r="C138" s="72"/>
      <c r="D138" s="2"/>
      <c r="E138" s="2"/>
      <c r="F138" s="26"/>
      <c r="G138" s="98"/>
      <c r="H138" s="72"/>
      <c r="I138" s="20"/>
    </row>
    <row r="139" spans="1:9" x14ac:dyDescent="0.25">
      <c r="A139" s="136">
        <v>223911</v>
      </c>
      <c r="B139" s="20" t="s">
        <v>797</v>
      </c>
      <c r="C139" s="52"/>
      <c r="D139" s="2"/>
      <c r="E139" s="2"/>
      <c r="F139" s="2"/>
      <c r="G139" s="6"/>
      <c r="H139" s="72"/>
      <c r="I139" s="20"/>
    </row>
    <row r="140" spans="1:9" x14ac:dyDescent="0.25">
      <c r="A140" s="72">
        <v>10880</v>
      </c>
      <c r="B140" s="20" t="s">
        <v>797</v>
      </c>
      <c r="C140" s="72"/>
      <c r="D140" s="2"/>
      <c r="E140" s="72"/>
      <c r="F140" s="72"/>
      <c r="G140" s="98"/>
      <c r="H140" s="72"/>
      <c r="I140" s="20"/>
    </row>
    <row r="141" spans="1:9" x14ac:dyDescent="0.25">
      <c r="A141" s="20">
        <v>82985</v>
      </c>
      <c r="B141" s="20" t="s">
        <v>797</v>
      </c>
      <c r="C141" s="20"/>
      <c r="D141" s="2"/>
      <c r="E141" s="20"/>
      <c r="F141" s="20"/>
      <c r="G141" s="98"/>
      <c r="H141" s="72"/>
      <c r="I141" s="20"/>
    </row>
    <row r="142" spans="1:9" x14ac:dyDescent="0.25">
      <c r="A142" s="20">
        <v>121917</v>
      </c>
      <c r="B142" s="20" t="s">
        <v>797</v>
      </c>
      <c r="C142" s="20"/>
      <c r="D142" s="2"/>
      <c r="E142" s="2"/>
      <c r="F142" s="20"/>
      <c r="G142" s="98"/>
      <c r="H142" s="72"/>
      <c r="I142" s="20"/>
    </row>
    <row r="143" spans="1:9" x14ac:dyDescent="0.25">
      <c r="A143" s="72">
        <v>167882</v>
      </c>
      <c r="B143" s="20" t="s">
        <v>797</v>
      </c>
      <c r="C143" s="72"/>
      <c r="D143" s="2"/>
      <c r="E143" s="72"/>
      <c r="F143" s="72"/>
      <c r="G143" s="98"/>
      <c r="H143" s="72"/>
      <c r="I143" s="20"/>
    </row>
    <row r="144" spans="1:9" x14ac:dyDescent="0.25">
      <c r="A144" s="20">
        <v>407990</v>
      </c>
      <c r="B144" s="20" t="s">
        <v>797</v>
      </c>
      <c r="C144" s="20"/>
      <c r="D144" s="2"/>
      <c r="E144" s="20"/>
      <c r="F144" s="20"/>
      <c r="G144" s="98"/>
      <c r="H144" s="72"/>
      <c r="I144" s="20"/>
    </row>
    <row r="145" spans="1:9" x14ac:dyDescent="0.25">
      <c r="A145" s="20">
        <v>15058</v>
      </c>
      <c r="B145" s="20" t="s">
        <v>797</v>
      </c>
      <c r="C145" s="52"/>
      <c r="D145" s="2"/>
      <c r="E145" s="2"/>
      <c r="F145" s="2"/>
      <c r="G145" s="98"/>
      <c r="H145" s="72"/>
      <c r="I145" s="20"/>
    </row>
    <row r="146" spans="1:9" x14ac:dyDescent="0.25">
      <c r="A146" s="20">
        <v>61497</v>
      </c>
      <c r="B146" s="20" t="s">
        <v>797</v>
      </c>
      <c r="C146" s="2"/>
      <c r="D146" s="2"/>
      <c r="E146" s="20"/>
      <c r="F146" s="2"/>
      <c r="G146" s="98"/>
      <c r="H146" s="72"/>
      <c r="I146" s="20"/>
    </row>
    <row r="147" spans="1:9" x14ac:dyDescent="0.25">
      <c r="A147" s="20">
        <v>185279</v>
      </c>
      <c r="B147" s="20" t="s">
        <v>797</v>
      </c>
      <c r="C147" s="20"/>
      <c r="D147" s="2"/>
      <c r="E147" s="2"/>
      <c r="F147" s="20"/>
      <c r="G147" s="98"/>
      <c r="H147" s="72"/>
      <c r="I147" s="2"/>
    </row>
    <row r="148" spans="1:9" x14ac:dyDescent="0.25">
      <c r="A148" s="72">
        <v>244269</v>
      </c>
      <c r="B148" s="20" t="s">
        <v>797</v>
      </c>
      <c r="C148" s="72"/>
      <c r="D148" s="2"/>
      <c r="E148" s="72"/>
      <c r="F148" s="72"/>
      <c r="G148" s="98"/>
      <c r="H148" s="72"/>
      <c r="I148" s="20"/>
    </row>
    <row r="149" spans="1:9" x14ac:dyDescent="0.25">
      <c r="A149" t="s">
        <v>816</v>
      </c>
      <c r="D149" s="74"/>
      <c r="E149" s="74"/>
      <c r="F149" s="74"/>
    </row>
    <row r="150" spans="1:9" x14ac:dyDescent="0.25">
      <c r="A150" s="95">
        <v>93853</v>
      </c>
      <c r="B150" t="s">
        <v>128</v>
      </c>
      <c r="C150" t="s">
        <v>790</v>
      </c>
      <c r="D150">
        <v>9</v>
      </c>
      <c r="E150">
        <v>3</v>
      </c>
      <c r="F150" s="74"/>
    </row>
    <row r="151" spans="1:9" x14ac:dyDescent="0.25">
      <c r="A151" s="95" t="s">
        <v>274</v>
      </c>
      <c r="B151" t="s">
        <v>104</v>
      </c>
      <c r="C151" t="s">
        <v>369</v>
      </c>
      <c r="D151">
        <v>9</v>
      </c>
      <c r="E151">
        <v>3</v>
      </c>
      <c r="F151" s="74"/>
    </row>
    <row r="152" spans="1:9" x14ac:dyDescent="0.25">
      <c r="A152" s="95">
        <v>24123</v>
      </c>
      <c r="B152" t="s">
        <v>100</v>
      </c>
      <c r="C152" t="s">
        <v>317</v>
      </c>
      <c r="D152">
        <v>9</v>
      </c>
      <c r="E152">
        <v>4</v>
      </c>
      <c r="F152" s="74"/>
    </row>
    <row r="153" spans="1:9" x14ac:dyDescent="0.25">
      <c r="A153" s="95" t="s">
        <v>347</v>
      </c>
      <c r="B153" t="s">
        <v>22</v>
      </c>
      <c r="C153" t="s">
        <v>349</v>
      </c>
      <c r="D153">
        <v>9</v>
      </c>
      <c r="E153">
        <v>5</v>
      </c>
      <c r="F153" s="74"/>
    </row>
    <row r="154" spans="1:9" x14ac:dyDescent="0.25">
      <c r="A154" s="95">
        <v>166938</v>
      </c>
      <c r="B154" t="s">
        <v>153</v>
      </c>
      <c r="C154" t="s">
        <v>368</v>
      </c>
      <c r="D154">
        <v>9</v>
      </c>
      <c r="E154">
        <v>6</v>
      </c>
      <c r="F154" s="74"/>
    </row>
    <row r="155" spans="1:9" x14ac:dyDescent="0.25">
      <c r="A155" s="95">
        <v>171782</v>
      </c>
      <c r="B155" t="s">
        <v>197</v>
      </c>
      <c r="C155" t="s">
        <v>343</v>
      </c>
      <c r="D155">
        <v>9</v>
      </c>
      <c r="E155">
        <v>6</v>
      </c>
    </row>
    <row r="156" spans="1:9" x14ac:dyDescent="0.25">
      <c r="A156" s="95">
        <v>236400</v>
      </c>
      <c r="B156" t="s">
        <v>22</v>
      </c>
      <c r="C156" t="s">
        <v>417</v>
      </c>
      <c r="D156">
        <v>9</v>
      </c>
      <c r="E156">
        <v>6</v>
      </c>
    </row>
    <row r="157" spans="1:9" x14ac:dyDescent="0.25">
      <c r="A157" s="95">
        <v>370119</v>
      </c>
      <c r="B157" t="s">
        <v>22</v>
      </c>
      <c r="C157" t="s">
        <v>346</v>
      </c>
      <c r="D157">
        <v>9</v>
      </c>
      <c r="E157">
        <v>6</v>
      </c>
    </row>
    <row r="158" spans="1:9" x14ac:dyDescent="0.25">
      <c r="A158" s="95">
        <v>786515</v>
      </c>
      <c r="B158" t="s">
        <v>22</v>
      </c>
      <c r="C158" t="s">
        <v>346</v>
      </c>
      <c r="D158">
        <v>9</v>
      </c>
      <c r="E158">
        <v>6</v>
      </c>
    </row>
    <row r="159" spans="1:9" x14ac:dyDescent="0.25">
      <c r="A159" s="95" t="s">
        <v>341</v>
      </c>
      <c r="B159" t="s">
        <v>22</v>
      </c>
      <c r="C159" t="s">
        <v>343</v>
      </c>
      <c r="D159">
        <v>9</v>
      </c>
      <c r="E159">
        <v>6</v>
      </c>
    </row>
    <row r="160" spans="1:9" x14ac:dyDescent="0.25">
      <c r="A160" s="95">
        <v>400621</v>
      </c>
      <c r="B160" t="s">
        <v>22</v>
      </c>
      <c r="C160" t="s">
        <v>344</v>
      </c>
      <c r="D160">
        <v>9</v>
      </c>
      <c r="E160">
        <v>7</v>
      </c>
    </row>
    <row r="161" spans="1:5" x14ac:dyDescent="0.25">
      <c r="A161" s="95" t="s">
        <v>266</v>
      </c>
      <c r="B161" t="s">
        <v>22</v>
      </c>
      <c r="C161" t="s">
        <v>344</v>
      </c>
      <c r="D161">
        <v>9</v>
      </c>
      <c r="E161">
        <v>7</v>
      </c>
    </row>
    <row r="162" spans="1:5" x14ac:dyDescent="0.25">
      <c r="A162" s="95">
        <v>404565</v>
      </c>
      <c r="B162" t="s">
        <v>129</v>
      </c>
      <c r="C162" t="s">
        <v>317</v>
      </c>
      <c r="D162">
        <v>9</v>
      </c>
      <c r="E162">
        <v>9</v>
      </c>
    </row>
    <row r="163" spans="1:5" x14ac:dyDescent="0.25">
      <c r="A163" s="95">
        <v>512535</v>
      </c>
      <c r="B163" t="s">
        <v>29</v>
      </c>
      <c r="C163" t="s">
        <v>317</v>
      </c>
      <c r="D163">
        <v>8</v>
      </c>
      <c r="E163">
        <v>4</v>
      </c>
    </row>
    <row r="164" spans="1:5" x14ac:dyDescent="0.25">
      <c r="A164" s="95">
        <v>334364</v>
      </c>
      <c r="B164" t="s">
        <v>358</v>
      </c>
      <c r="C164" t="s">
        <v>351</v>
      </c>
      <c r="D164">
        <v>8</v>
      </c>
      <c r="E164">
        <v>4</v>
      </c>
    </row>
    <row r="165" spans="1:5" x14ac:dyDescent="0.25">
      <c r="A165" s="95">
        <v>186259</v>
      </c>
      <c r="B165" t="s">
        <v>55</v>
      </c>
      <c r="C165" t="s">
        <v>448</v>
      </c>
      <c r="D165">
        <v>8</v>
      </c>
      <c r="E165">
        <v>5</v>
      </c>
    </row>
    <row r="166" spans="1:5" x14ac:dyDescent="0.25">
      <c r="A166" s="95" t="s">
        <v>437</v>
      </c>
      <c r="B166" t="s">
        <v>440</v>
      </c>
      <c r="C166" t="s">
        <v>438</v>
      </c>
      <c r="D166">
        <v>8</v>
      </c>
      <c r="E166">
        <v>6</v>
      </c>
    </row>
    <row r="167" spans="1:5" x14ac:dyDescent="0.25">
      <c r="A167" s="95">
        <v>483446</v>
      </c>
      <c r="B167" t="s">
        <v>62</v>
      </c>
      <c r="C167" t="s">
        <v>450</v>
      </c>
      <c r="D167">
        <v>8</v>
      </c>
      <c r="E167">
        <v>6</v>
      </c>
    </row>
    <row r="168" spans="1:5" x14ac:dyDescent="0.25">
      <c r="A168" s="95">
        <v>855441</v>
      </c>
      <c r="B168" t="s">
        <v>62</v>
      </c>
      <c r="C168" t="s">
        <v>317</v>
      </c>
      <c r="D168">
        <v>8</v>
      </c>
      <c r="E168">
        <v>6</v>
      </c>
    </row>
    <row r="169" spans="1:5" x14ac:dyDescent="0.25">
      <c r="A169" s="95">
        <v>770718</v>
      </c>
      <c r="B169" t="s">
        <v>226</v>
      </c>
      <c r="C169" t="s">
        <v>323</v>
      </c>
      <c r="D169">
        <v>8</v>
      </c>
      <c r="E169">
        <v>7</v>
      </c>
    </row>
    <row r="170" spans="1:5" x14ac:dyDescent="0.25">
      <c r="A170" s="95" t="s">
        <v>259</v>
      </c>
      <c r="B170" t="s">
        <v>22</v>
      </c>
      <c r="C170" t="s">
        <v>343</v>
      </c>
      <c r="D170">
        <v>8</v>
      </c>
      <c r="E170">
        <v>7</v>
      </c>
    </row>
    <row r="171" spans="1:5" x14ac:dyDescent="0.25">
      <c r="A171" s="95" t="s">
        <v>256</v>
      </c>
      <c r="B171" t="s">
        <v>100</v>
      </c>
      <c r="C171" t="s">
        <v>361</v>
      </c>
      <c r="D171">
        <v>8</v>
      </c>
      <c r="E171">
        <v>8</v>
      </c>
    </row>
    <row r="172" spans="1:5" x14ac:dyDescent="0.25">
      <c r="A172" s="95">
        <v>555822</v>
      </c>
      <c r="B172" t="s">
        <v>11</v>
      </c>
      <c r="C172" t="s">
        <v>340</v>
      </c>
      <c r="D172">
        <v>8</v>
      </c>
      <c r="E172">
        <v>11</v>
      </c>
    </row>
    <row r="173" spans="1:5" x14ac:dyDescent="0.25">
      <c r="A173" s="95">
        <v>153145</v>
      </c>
      <c r="B173" t="s">
        <v>64</v>
      </c>
      <c r="C173" t="s">
        <v>339</v>
      </c>
      <c r="D173">
        <v>7</v>
      </c>
      <c r="E173">
        <v>5</v>
      </c>
    </row>
    <row r="174" spans="1:5" x14ac:dyDescent="0.25">
      <c r="A174" s="95">
        <v>193583</v>
      </c>
      <c r="B174" t="s">
        <v>55</v>
      </c>
      <c r="C174" t="s">
        <v>438</v>
      </c>
      <c r="D174">
        <v>7</v>
      </c>
      <c r="E174">
        <v>6</v>
      </c>
    </row>
    <row r="175" spans="1:5" x14ac:dyDescent="0.25">
      <c r="A175" s="95">
        <v>134335</v>
      </c>
      <c r="B175" t="s">
        <v>21</v>
      </c>
      <c r="C175" t="s">
        <v>337</v>
      </c>
      <c r="D175">
        <v>7</v>
      </c>
      <c r="E175">
        <v>11</v>
      </c>
    </row>
    <row r="176" spans="1:5" x14ac:dyDescent="0.25">
      <c r="A176" s="95">
        <v>195635</v>
      </c>
      <c r="B176" t="s">
        <v>62</v>
      </c>
      <c r="C176" t="s">
        <v>340</v>
      </c>
      <c r="D176">
        <v>7</v>
      </c>
      <c r="E176">
        <v>12</v>
      </c>
    </row>
    <row r="177" spans="1:5" x14ac:dyDescent="0.25">
      <c r="A177" s="95">
        <v>40250</v>
      </c>
      <c r="B177" t="s">
        <v>118</v>
      </c>
      <c r="C177" t="s">
        <v>337</v>
      </c>
      <c r="D177">
        <v>7</v>
      </c>
      <c r="E177">
        <v>12</v>
      </c>
    </row>
    <row r="178" spans="1:5" x14ac:dyDescent="0.25">
      <c r="A178" s="95">
        <v>187527</v>
      </c>
      <c r="B178" t="s">
        <v>203</v>
      </c>
      <c r="C178" t="s">
        <v>166</v>
      </c>
      <c r="D178">
        <v>9</v>
      </c>
      <c r="E178">
        <v>2</v>
      </c>
    </row>
    <row r="179" spans="1:5" x14ac:dyDescent="0.25">
      <c r="A179" s="95">
        <v>35612</v>
      </c>
      <c r="B179" t="s">
        <v>127</v>
      </c>
      <c r="C179" t="s">
        <v>151</v>
      </c>
      <c r="D179">
        <v>9</v>
      </c>
      <c r="E179">
        <v>3</v>
      </c>
    </row>
    <row r="180" spans="1:5" x14ac:dyDescent="0.25">
      <c r="A180" s="95">
        <v>59191</v>
      </c>
      <c r="B180" t="s">
        <v>127</v>
      </c>
      <c r="C180" t="s">
        <v>166</v>
      </c>
      <c r="D180">
        <v>9</v>
      </c>
      <c r="E180">
        <v>3</v>
      </c>
    </row>
    <row r="181" spans="1:5" x14ac:dyDescent="0.25">
      <c r="A181" s="95">
        <v>83762</v>
      </c>
      <c r="B181" t="s">
        <v>128</v>
      </c>
      <c r="C181" t="s">
        <v>166</v>
      </c>
      <c r="D181">
        <v>9</v>
      </c>
      <c r="E181">
        <v>3</v>
      </c>
    </row>
    <row r="182" spans="1:5" x14ac:dyDescent="0.25">
      <c r="A182" s="95">
        <v>183756</v>
      </c>
      <c r="B182" t="s">
        <v>127</v>
      </c>
      <c r="C182" t="s">
        <v>166</v>
      </c>
      <c r="D182">
        <v>9</v>
      </c>
      <c r="E182">
        <v>3</v>
      </c>
    </row>
    <row r="183" spans="1:5" x14ac:dyDescent="0.25">
      <c r="A183" s="95">
        <v>360142</v>
      </c>
      <c r="B183" t="s">
        <v>126</v>
      </c>
      <c r="C183" t="s">
        <v>166</v>
      </c>
      <c r="D183">
        <v>9</v>
      </c>
      <c r="E183">
        <v>3</v>
      </c>
    </row>
    <row r="184" spans="1:5" x14ac:dyDescent="0.25">
      <c r="A184" s="95">
        <v>362840</v>
      </c>
      <c r="B184" t="s">
        <v>22</v>
      </c>
      <c r="C184" t="s">
        <v>166</v>
      </c>
      <c r="D184">
        <v>9</v>
      </c>
      <c r="E184">
        <v>4</v>
      </c>
    </row>
    <row r="185" spans="1:5" x14ac:dyDescent="0.25">
      <c r="A185" s="95" t="s">
        <v>254</v>
      </c>
      <c r="B185" t="s">
        <v>127</v>
      </c>
      <c r="C185" t="s">
        <v>166</v>
      </c>
      <c r="D185">
        <v>9</v>
      </c>
      <c r="E185">
        <v>4</v>
      </c>
    </row>
    <row r="186" spans="1:5" x14ac:dyDescent="0.25">
      <c r="A186" s="95" t="s">
        <v>262</v>
      </c>
      <c r="B186" t="s">
        <v>52</v>
      </c>
      <c r="C186" t="s">
        <v>172</v>
      </c>
      <c r="D186">
        <v>9</v>
      </c>
      <c r="E186">
        <v>4</v>
      </c>
    </row>
    <row r="187" spans="1:5" x14ac:dyDescent="0.25">
      <c r="A187" s="95">
        <v>8630</v>
      </c>
      <c r="B187" t="s">
        <v>305</v>
      </c>
      <c r="C187" t="s">
        <v>166</v>
      </c>
      <c r="D187">
        <v>9</v>
      </c>
      <c r="E187">
        <v>4</v>
      </c>
    </row>
    <row r="188" spans="1:5" x14ac:dyDescent="0.25">
      <c r="A188" s="95">
        <v>65270</v>
      </c>
      <c r="B188" t="s">
        <v>127</v>
      </c>
      <c r="C188" t="s">
        <v>166</v>
      </c>
      <c r="D188">
        <v>9</v>
      </c>
      <c r="E188">
        <v>4</v>
      </c>
    </row>
    <row r="189" spans="1:5" x14ac:dyDescent="0.25">
      <c r="A189" s="95">
        <v>35218</v>
      </c>
      <c r="B189" t="s">
        <v>22</v>
      </c>
      <c r="C189" t="s">
        <v>166</v>
      </c>
      <c r="D189">
        <v>9</v>
      </c>
      <c r="E189">
        <v>5</v>
      </c>
    </row>
    <row r="190" spans="1:5" x14ac:dyDescent="0.25">
      <c r="A190" s="95">
        <v>108897</v>
      </c>
      <c r="B190" t="s">
        <v>29</v>
      </c>
      <c r="C190" t="s">
        <v>166</v>
      </c>
      <c r="D190">
        <v>9</v>
      </c>
      <c r="E190">
        <v>5</v>
      </c>
    </row>
    <row r="191" spans="1:5" x14ac:dyDescent="0.25">
      <c r="A191" s="95">
        <v>134550</v>
      </c>
      <c r="B191" t="s">
        <v>29</v>
      </c>
      <c r="C191" t="s">
        <v>166</v>
      </c>
      <c r="D191">
        <v>9</v>
      </c>
      <c r="E191">
        <v>5</v>
      </c>
    </row>
    <row r="192" spans="1:5" x14ac:dyDescent="0.25">
      <c r="A192" s="95">
        <v>184283</v>
      </c>
      <c r="B192" t="s">
        <v>192</v>
      </c>
      <c r="C192" t="s">
        <v>166</v>
      </c>
      <c r="D192">
        <v>9</v>
      </c>
      <c r="E192">
        <v>5</v>
      </c>
    </row>
    <row r="193" spans="1:5" x14ac:dyDescent="0.25">
      <c r="A193" s="95" t="s">
        <v>406</v>
      </c>
      <c r="B193" t="s">
        <v>22</v>
      </c>
      <c r="C193" t="s">
        <v>166</v>
      </c>
      <c r="D193">
        <v>9</v>
      </c>
      <c r="E193">
        <v>5</v>
      </c>
    </row>
    <row r="194" spans="1:5" x14ac:dyDescent="0.25">
      <c r="A194" s="95">
        <v>9621</v>
      </c>
      <c r="B194" t="s">
        <v>100</v>
      </c>
      <c r="C194" t="s">
        <v>166</v>
      </c>
      <c r="D194">
        <v>9</v>
      </c>
      <c r="E194">
        <v>6</v>
      </c>
    </row>
    <row r="195" spans="1:5" x14ac:dyDescent="0.25">
      <c r="A195" s="95">
        <v>41770</v>
      </c>
      <c r="B195" t="s">
        <v>100</v>
      </c>
      <c r="C195" t="s">
        <v>166</v>
      </c>
      <c r="D195">
        <v>9</v>
      </c>
      <c r="E195">
        <v>6</v>
      </c>
    </row>
    <row r="196" spans="1:5" x14ac:dyDescent="0.25">
      <c r="A196" s="95">
        <v>73755</v>
      </c>
      <c r="B196" t="s">
        <v>100</v>
      </c>
      <c r="C196" t="s">
        <v>410</v>
      </c>
      <c r="D196">
        <v>9</v>
      </c>
      <c r="E196">
        <v>6</v>
      </c>
    </row>
    <row r="197" spans="1:5" x14ac:dyDescent="0.25">
      <c r="A197" s="95">
        <v>85597</v>
      </c>
      <c r="B197" t="s">
        <v>150</v>
      </c>
      <c r="C197" t="s">
        <v>166</v>
      </c>
      <c r="D197">
        <v>9</v>
      </c>
      <c r="E197">
        <v>6</v>
      </c>
    </row>
    <row r="198" spans="1:5" x14ac:dyDescent="0.25">
      <c r="A198" s="95">
        <v>106646</v>
      </c>
      <c r="B198" t="s">
        <v>29</v>
      </c>
      <c r="C198" t="s">
        <v>166</v>
      </c>
      <c r="D198">
        <v>9</v>
      </c>
      <c r="E198">
        <v>6</v>
      </c>
    </row>
    <row r="199" spans="1:5" x14ac:dyDescent="0.25">
      <c r="A199" s="95">
        <v>128123</v>
      </c>
      <c r="B199" t="s">
        <v>192</v>
      </c>
      <c r="C199" t="s">
        <v>166</v>
      </c>
      <c r="D199">
        <v>9</v>
      </c>
      <c r="E199">
        <v>6</v>
      </c>
    </row>
    <row r="200" spans="1:5" x14ac:dyDescent="0.25">
      <c r="A200" s="95">
        <v>131194</v>
      </c>
      <c r="B200" t="s">
        <v>100</v>
      </c>
      <c r="C200" t="s">
        <v>166</v>
      </c>
      <c r="D200">
        <v>9</v>
      </c>
      <c r="E200">
        <v>6</v>
      </c>
    </row>
    <row r="201" spans="1:5" x14ac:dyDescent="0.25">
      <c r="A201" s="95">
        <v>329083</v>
      </c>
      <c r="B201" t="s">
        <v>736</v>
      </c>
      <c r="C201" t="s">
        <v>166</v>
      </c>
      <c r="D201">
        <v>9</v>
      </c>
      <c r="E201">
        <v>6</v>
      </c>
    </row>
    <row r="202" spans="1:5" x14ac:dyDescent="0.25">
      <c r="A202" s="95" t="s">
        <v>419</v>
      </c>
      <c r="B202" t="s">
        <v>22</v>
      </c>
      <c r="C202" t="s">
        <v>166</v>
      </c>
      <c r="D202">
        <v>9</v>
      </c>
      <c r="E202">
        <v>6</v>
      </c>
    </row>
    <row r="203" spans="1:5" x14ac:dyDescent="0.25">
      <c r="A203" s="95">
        <v>9622</v>
      </c>
      <c r="B203" t="s">
        <v>29</v>
      </c>
      <c r="C203" t="s">
        <v>166</v>
      </c>
      <c r="D203">
        <v>9</v>
      </c>
      <c r="E203">
        <v>7</v>
      </c>
    </row>
    <row r="204" spans="1:5" x14ac:dyDescent="0.25">
      <c r="A204" s="95">
        <v>14897</v>
      </c>
      <c r="B204" t="s">
        <v>100</v>
      </c>
      <c r="C204" t="s">
        <v>166</v>
      </c>
      <c r="D204">
        <v>9</v>
      </c>
      <c r="E204">
        <v>8</v>
      </c>
    </row>
    <row r="205" spans="1:5" x14ac:dyDescent="0.25">
      <c r="A205" s="95">
        <v>114211</v>
      </c>
      <c r="B205" t="s">
        <v>123</v>
      </c>
      <c r="C205" t="s">
        <v>288</v>
      </c>
      <c r="D205">
        <v>8</v>
      </c>
      <c r="E205">
        <v>4</v>
      </c>
    </row>
    <row r="206" spans="1:5" x14ac:dyDescent="0.25">
      <c r="A206" s="95">
        <v>159900</v>
      </c>
      <c r="B206" t="s">
        <v>53</v>
      </c>
      <c r="C206" t="s">
        <v>166</v>
      </c>
      <c r="D206">
        <v>8</v>
      </c>
      <c r="E206">
        <v>5</v>
      </c>
    </row>
    <row r="207" spans="1:5" x14ac:dyDescent="0.25">
      <c r="A207" s="95" t="s">
        <v>433</v>
      </c>
      <c r="B207" t="s">
        <v>55</v>
      </c>
      <c r="C207" t="s">
        <v>166</v>
      </c>
      <c r="D207">
        <v>8</v>
      </c>
      <c r="E207">
        <v>5</v>
      </c>
    </row>
    <row r="208" spans="1:5" x14ac:dyDescent="0.25">
      <c r="A208" s="95" t="s">
        <v>441</v>
      </c>
      <c r="B208" t="s">
        <v>22</v>
      </c>
      <c r="C208" t="s">
        <v>166</v>
      </c>
      <c r="D208">
        <v>8</v>
      </c>
      <c r="E208">
        <v>6</v>
      </c>
    </row>
    <row r="209" spans="1:5" x14ac:dyDescent="0.25">
      <c r="A209" s="95">
        <v>8211</v>
      </c>
      <c r="B209" t="s">
        <v>100</v>
      </c>
      <c r="C209" t="s">
        <v>151</v>
      </c>
      <c r="D209">
        <v>8</v>
      </c>
      <c r="E209">
        <v>7</v>
      </c>
    </row>
    <row r="210" spans="1:5" x14ac:dyDescent="0.25">
      <c r="A210" s="95">
        <v>213623</v>
      </c>
      <c r="B210" t="s">
        <v>89</v>
      </c>
      <c r="C210" t="s">
        <v>166</v>
      </c>
      <c r="D210">
        <v>8</v>
      </c>
      <c r="E210">
        <v>7</v>
      </c>
    </row>
    <row r="211" spans="1:5" x14ac:dyDescent="0.25">
      <c r="A211" s="95">
        <v>869664</v>
      </c>
      <c r="B211" t="s">
        <v>106</v>
      </c>
      <c r="C211" t="s">
        <v>151</v>
      </c>
      <c r="D211">
        <v>8</v>
      </c>
      <c r="E211">
        <v>9</v>
      </c>
    </row>
    <row r="212" spans="1:5" x14ac:dyDescent="0.25">
      <c r="A212" s="95">
        <v>178436</v>
      </c>
      <c r="B212" t="s">
        <v>29</v>
      </c>
      <c r="C212" t="s">
        <v>166</v>
      </c>
      <c r="D212">
        <v>8</v>
      </c>
      <c r="E212">
        <v>9</v>
      </c>
    </row>
    <row r="213" spans="1:5" x14ac:dyDescent="0.25">
      <c r="A213" s="95">
        <v>223911</v>
      </c>
      <c r="B213" t="s">
        <v>29</v>
      </c>
      <c r="C213" t="s">
        <v>166</v>
      </c>
      <c r="D213">
        <v>8</v>
      </c>
      <c r="E213">
        <v>10</v>
      </c>
    </row>
    <row r="214" spans="1:5" x14ac:dyDescent="0.25">
      <c r="A214" s="95">
        <v>10880</v>
      </c>
      <c r="B214" t="s">
        <v>169</v>
      </c>
      <c r="C214" t="s">
        <v>151</v>
      </c>
      <c r="D214">
        <v>8</v>
      </c>
      <c r="E214">
        <v>10</v>
      </c>
    </row>
    <row r="215" spans="1:5" x14ac:dyDescent="0.25">
      <c r="A215" s="95">
        <v>82985</v>
      </c>
      <c r="B215" t="s">
        <v>29</v>
      </c>
      <c r="C215" t="s">
        <v>166</v>
      </c>
      <c r="D215">
        <v>7</v>
      </c>
      <c r="E215">
        <v>7</v>
      </c>
    </row>
    <row r="216" spans="1:5" x14ac:dyDescent="0.25">
      <c r="A216" s="95">
        <v>121917</v>
      </c>
      <c r="B216" t="s">
        <v>29</v>
      </c>
      <c r="C216" t="s">
        <v>166</v>
      </c>
      <c r="D216">
        <v>7</v>
      </c>
      <c r="E216">
        <v>8</v>
      </c>
    </row>
    <row r="217" spans="1:5" x14ac:dyDescent="0.25">
      <c r="A217" s="95">
        <v>167882</v>
      </c>
      <c r="B217" t="s">
        <v>55</v>
      </c>
      <c r="C217" t="s">
        <v>166</v>
      </c>
      <c r="D217">
        <v>7</v>
      </c>
      <c r="E217">
        <v>8</v>
      </c>
    </row>
    <row r="218" spans="1:5" x14ac:dyDescent="0.25">
      <c r="A218" s="95">
        <v>407990</v>
      </c>
      <c r="B218" t="s">
        <v>181</v>
      </c>
      <c r="C218" t="s">
        <v>166</v>
      </c>
      <c r="D218">
        <v>6</v>
      </c>
      <c r="E218">
        <v>7</v>
      </c>
    </row>
    <row r="219" spans="1:5" x14ac:dyDescent="0.25">
      <c r="A219" s="95">
        <v>15058</v>
      </c>
      <c r="B219" t="s">
        <v>21</v>
      </c>
      <c r="C219" t="s">
        <v>166</v>
      </c>
      <c r="D219">
        <v>7</v>
      </c>
      <c r="E219">
        <v>11</v>
      </c>
    </row>
    <row r="220" spans="1:5" x14ac:dyDescent="0.25">
      <c r="A220" s="95">
        <v>61497</v>
      </c>
      <c r="B220" t="s">
        <v>29</v>
      </c>
      <c r="C220" t="s">
        <v>166</v>
      </c>
      <c r="D220">
        <v>5</v>
      </c>
      <c r="E220">
        <v>8</v>
      </c>
    </row>
    <row r="221" spans="1:5" x14ac:dyDescent="0.25">
      <c r="A221" s="95">
        <v>185279</v>
      </c>
      <c r="B221" t="s">
        <v>70</v>
      </c>
      <c r="C221" t="s">
        <v>166</v>
      </c>
      <c r="D221">
        <v>5</v>
      </c>
      <c r="E221">
        <v>8</v>
      </c>
    </row>
    <row r="222" spans="1:5" x14ac:dyDescent="0.25">
      <c r="A222" s="95">
        <v>244269</v>
      </c>
      <c r="B222" t="s">
        <v>70</v>
      </c>
      <c r="C222" t="s">
        <v>166</v>
      </c>
      <c r="D222">
        <v>5</v>
      </c>
      <c r="E222">
        <v>8</v>
      </c>
    </row>
    <row r="223" spans="1:5" x14ac:dyDescent="0.25">
      <c r="A223" t="s">
        <v>817</v>
      </c>
    </row>
    <row r="224" spans="1:5" x14ac:dyDescent="0.25">
      <c r="A224" t="s">
        <v>818</v>
      </c>
      <c r="B224" t="s">
        <v>819</v>
      </c>
    </row>
    <row r="225" spans="1:2" x14ac:dyDescent="0.25">
      <c r="A225" s="51" t="s">
        <v>819</v>
      </c>
      <c r="B225" t="s">
        <v>820</v>
      </c>
    </row>
    <row r="226" spans="1:2" x14ac:dyDescent="0.25">
      <c r="A226" s="51" t="s">
        <v>820</v>
      </c>
      <c r="B226" t="s">
        <v>821</v>
      </c>
    </row>
    <row r="227" spans="1:2" x14ac:dyDescent="0.25">
      <c r="A227" s="51" t="s">
        <v>821</v>
      </c>
      <c r="B227" t="s">
        <v>822</v>
      </c>
    </row>
    <row r="228" spans="1:2" x14ac:dyDescent="0.25">
      <c r="A228" s="51" t="s">
        <v>822</v>
      </c>
      <c r="B228" t="s">
        <v>823</v>
      </c>
    </row>
    <row r="229" spans="1:2" x14ac:dyDescent="0.25">
      <c r="A229" s="51" t="s">
        <v>823</v>
      </c>
      <c r="B229" t="s">
        <v>824</v>
      </c>
    </row>
    <row r="230" spans="1:2" x14ac:dyDescent="0.25">
      <c r="A230" s="51" t="s">
        <v>823</v>
      </c>
      <c r="B230" t="s">
        <v>825</v>
      </c>
    </row>
    <row r="231" spans="1:2" x14ac:dyDescent="0.25">
      <c r="A231" t="s">
        <v>822</v>
      </c>
      <c r="B231" t="s">
        <v>826</v>
      </c>
    </row>
    <row r="232" spans="1:2" x14ac:dyDescent="0.25">
      <c r="A232" s="51" t="s">
        <v>826</v>
      </c>
      <c r="B232" t="s">
        <v>827</v>
      </c>
    </row>
    <row r="233" spans="1:2" x14ac:dyDescent="0.25">
      <c r="A233" s="51" t="s">
        <v>827</v>
      </c>
      <c r="B233" t="s">
        <v>828</v>
      </c>
    </row>
    <row r="234" spans="1:2" x14ac:dyDescent="0.25">
      <c r="A234" s="51" t="s">
        <v>828</v>
      </c>
      <c r="B234" t="s">
        <v>829</v>
      </c>
    </row>
    <row r="235" spans="1:2" x14ac:dyDescent="0.25">
      <c r="A235" s="51" t="s">
        <v>828</v>
      </c>
      <c r="B235" t="s">
        <v>830</v>
      </c>
    </row>
    <row r="236" spans="1:2" x14ac:dyDescent="0.25">
      <c r="A236" t="s">
        <v>827</v>
      </c>
      <c r="B236" t="s">
        <v>831</v>
      </c>
    </row>
    <row r="237" spans="1:2" x14ac:dyDescent="0.25">
      <c r="A237" s="51" t="s">
        <v>831</v>
      </c>
      <c r="B237" t="s">
        <v>832</v>
      </c>
    </row>
    <row r="238" spans="1:2" x14ac:dyDescent="0.25">
      <c r="A238" s="51" t="s">
        <v>832</v>
      </c>
      <c r="B238" t="s">
        <v>833</v>
      </c>
    </row>
    <row r="239" spans="1:2" x14ac:dyDescent="0.25">
      <c r="A239" s="51" t="s">
        <v>833</v>
      </c>
      <c r="B239" t="s">
        <v>834</v>
      </c>
    </row>
    <row r="240" spans="1:2" x14ac:dyDescent="0.25">
      <c r="A240" s="51" t="s">
        <v>834</v>
      </c>
      <c r="B240" t="s">
        <v>835</v>
      </c>
    </row>
    <row r="241" spans="1:2" x14ac:dyDescent="0.25">
      <c r="A241" s="51" t="s">
        <v>834</v>
      </c>
      <c r="B241" t="s">
        <v>836</v>
      </c>
    </row>
    <row r="242" spans="1:2" x14ac:dyDescent="0.25">
      <c r="A242" s="51" t="s">
        <v>826</v>
      </c>
      <c r="B242" t="s">
        <v>837</v>
      </c>
    </row>
    <row r="243" spans="1:2" x14ac:dyDescent="0.25">
      <c r="A243" s="51" t="s">
        <v>826</v>
      </c>
      <c r="B243" t="s">
        <v>838</v>
      </c>
    </row>
    <row r="244" spans="1:2" x14ac:dyDescent="0.25">
      <c r="A244" s="51" t="s">
        <v>822</v>
      </c>
      <c r="B244" t="s">
        <v>839</v>
      </c>
    </row>
    <row r="245" spans="1:2" x14ac:dyDescent="0.25">
      <c r="A245" s="51" t="s">
        <v>839</v>
      </c>
      <c r="B245" t="s">
        <v>840</v>
      </c>
    </row>
    <row r="246" spans="1:2" x14ac:dyDescent="0.25">
      <c r="A246" s="51" t="s">
        <v>822</v>
      </c>
      <c r="B246" t="s">
        <v>841</v>
      </c>
    </row>
    <row r="247" spans="1:2" x14ac:dyDescent="0.25">
      <c r="A247" s="51" t="s">
        <v>821</v>
      </c>
      <c r="B247" t="s">
        <v>842</v>
      </c>
    </row>
    <row r="248" spans="1:2" x14ac:dyDescent="0.25">
      <c r="A248" s="51" t="s">
        <v>820</v>
      </c>
      <c r="B248" t="s">
        <v>843</v>
      </c>
    </row>
    <row r="249" spans="1:2" x14ac:dyDescent="0.25">
      <c r="A249" s="51" t="s">
        <v>843</v>
      </c>
      <c r="B249" t="s">
        <v>844</v>
      </c>
    </row>
    <row r="250" spans="1:2" x14ac:dyDescent="0.25">
      <c r="A250" s="51" t="s">
        <v>843</v>
      </c>
      <c r="B250" t="s">
        <v>845</v>
      </c>
    </row>
    <row r="251" spans="1:2" x14ac:dyDescent="0.25">
      <c r="A251" s="51" t="s">
        <v>845</v>
      </c>
      <c r="B251" t="s">
        <v>846</v>
      </c>
    </row>
    <row r="252" spans="1:2" x14ac:dyDescent="0.25">
      <c r="A252" s="51" t="s">
        <v>846</v>
      </c>
      <c r="B252" t="s">
        <v>847</v>
      </c>
    </row>
    <row r="253" spans="1:2" x14ac:dyDescent="0.25">
      <c r="A253" s="51" t="s">
        <v>847</v>
      </c>
      <c r="B253" t="s">
        <v>848</v>
      </c>
    </row>
    <row r="254" spans="1:2" x14ac:dyDescent="0.25">
      <c r="A254" s="51" t="s">
        <v>845</v>
      </c>
      <c r="B254" t="s">
        <v>849</v>
      </c>
    </row>
    <row r="255" spans="1:2" x14ac:dyDescent="0.25">
      <c r="A255" s="51" t="s">
        <v>819</v>
      </c>
      <c r="B255" t="s">
        <v>850</v>
      </c>
    </row>
    <row r="256" spans="1:2" x14ac:dyDescent="0.25">
      <c r="A256" s="51" t="s">
        <v>850</v>
      </c>
      <c r="B256" t="s">
        <v>851</v>
      </c>
    </row>
    <row r="257" spans="1:2" x14ac:dyDescent="0.25">
      <c r="A257" s="51" t="s">
        <v>850</v>
      </c>
      <c r="B257" t="s">
        <v>852</v>
      </c>
    </row>
    <row r="258" spans="1:2" x14ac:dyDescent="0.25">
      <c r="A258" s="51" t="s">
        <v>818</v>
      </c>
      <c r="B258" t="s">
        <v>853</v>
      </c>
    </row>
    <row r="259" spans="1:2" x14ac:dyDescent="0.25">
      <c r="A259" t="s">
        <v>854</v>
      </c>
    </row>
    <row r="260" spans="1:2" x14ac:dyDescent="0.25">
      <c r="A260" t="s">
        <v>855</v>
      </c>
    </row>
    <row r="261" spans="1:2" x14ac:dyDescent="0.25">
      <c r="A261" t="s">
        <v>856</v>
      </c>
    </row>
    <row r="262" spans="1:2" x14ac:dyDescent="0.25">
      <c r="A262" t="s">
        <v>857</v>
      </c>
    </row>
  </sheetData>
  <conditionalFormatting sqref="A37:A43">
    <cfRule type="cellIs" dxfId="3" priority="4" stopIfTrue="1" operator="equal">
      <formula>"unk"</formula>
    </cfRule>
  </conditionalFormatting>
  <conditionalFormatting sqref="C114 A111:A117">
    <cfRule type="cellIs" dxfId="2" priority="2" stopIfTrue="1" operator="equal">
      <formula>"unk"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8"/>
  <sheetViews>
    <sheetView topLeftCell="A274" workbookViewId="0">
      <selection activeCell="I307" sqref="I307"/>
    </sheetView>
  </sheetViews>
  <sheetFormatPr defaultRowHeight="15" x14ac:dyDescent="0.25"/>
  <cols>
    <col min="1" max="1" width="13.7109375" style="74" customWidth="1"/>
    <col min="2" max="2" width="17.28515625" style="74" customWidth="1"/>
    <col min="3" max="3" width="14.85546875" style="74" customWidth="1"/>
    <col min="4" max="16384" width="9.140625" style="74"/>
  </cols>
  <sheetData>
    <row r="1" spans="1:68" x14ac:dyDescent="0.25">
      <c r="A1" s="74" t="s">
        <v>814</v>
      </c>
    </row>
    <row r="2" spans="1:68" x14ac:dyDescent="0.25">
      <c r="A2" s="20" t="s">
        <v>868</v>
      </c>
      <c r="B2" s="45">
        <v>13</v>
      </c>
      <c r="C2" s="45">
        <v>21</v>
      </c>
      <c r="D2" s="45">
        <v>14</v>
      </c>
      <c r="E2" s="45">
        <v>11</v>
      </c>
      <c r="F2" s="87">
        <v>11</v>
      </c>
      <c r="G2" s="87">
        <v>14</v>
      </c>
      <c r="H2" s="45">
        <v>12</v>
      </c>
      <c r="I2" s="45">
        <v>12</v>
      </c>
      <c r="J2" s="45">
        <v>12</v>
      </c>
      <c r="K2" s="45">
        <v>13</v>
      </c>
      <c r="L2" s="45">
        <v>13</v>
      </c>
      <c r="M2" s="77">
        <v>16</v>
      </c>
      <c r="N2" s="45">
        <v>17</v>
      </c>
      <c r="O2" s="61">
        <v>9</v>
      </c>
      <c r="P2" s="61">
        <v>9</v>
      </c>
      <c r="Q2" s="45">
        <v>11</v>
      </c>
      <c r="R2" s="45">
        <v>11</v>
      </c>
      <c r="S2" s="45">
        <v>25</v>
      </c>
      <c r="T2" s="45">
        <v>15</v>
      </c>
      <c r="U2" s="45">
        <v>19</v>
      </c>
      <c r="V2" s="45">
        <v>30</v>
      </c>
      <c r="W2" s="21">
        <v>15</v>
      </c>
      <c r="X2" s="61">
        <v>15</v>
      </c>
      <c r="Y2" s="61">
        <v>16</v>
      </c>
      <c r="Z2" s="87">
        <v>17</v>
      </c>
      <c r="AA2" s="45">
        <v>10</v>
      </c>
      <c r="AB2" s="45">
        <v>11</v>
      </c>
      <c r="AC2" s="45">
        <v>22</v>
      </c>
      <c r="AD2" s="45">
        <v>23</v>
      </c>
      <c r="AE2" s="45">
        <v>18</v>
      </c>
      <c r="AF2" s="45">
        <v>14</v>
      </c>
      <c r="AG2" s="45">
        <v>19</v>
      </c>
      <c r="AH2" s="45">
        <v>17</v>
      </c>
      <c r="AI2" s="78">
        <v>37</v>
      </c>
      <c r="AJ2" s="172">
        <v>37</v>
      </c>
      <c r="AK2" s="45">
        <v>12</v>
      </c>
      <c r="AL2" s="45">
        <v>12</v>
      </c>
      <c r="AM2" s="45">
        <v>11</v>
      </c>
      <c r="AN2" s="45">
        <v>9</v>
      </c>
      <c r="AO2" s="87">
        <v>15</v>
      </c>
      <c r="AP2" s="87">
        <v>16</v>
      </c>
      <c r="AQ2" s="45">
        <v>8</v>
      </c>
      <c r="AR2" s="45">
        <v>10</v>
      </c>
      <c r="AS2" s="45">
        <v>10</v>
      </c>
      <c r="AT2" s="45">
        <v>8</v>
      </c>
      <c r="AU2" s="45">
        <v>10</v>
      </c>
      <c r="AV2" s="45">
        <v>10</v>
      </c>
      <c r="AW2" s="45">
        <v>12</v>
      </c>
      <c r="AX2" s="87">
        <v>23</v>
      </c>
      <c r="AY2" s="87">
        <v>23</v>
      </c>
      <c r="AZ2" s="45">
        <v>15</v>
      </c>
      <c r="BA2" s="45">
        <v>10</v>
      </c>
      <c r="BB2" s="45">
        <v>12</v>
      </c>
      <c r="BC2" s="45">
        <v>12</v>
      </c>
      <c r="BD2" s="45">
        <v>16</v>
      </c>
      <c r="BE2" s="45">
        <v>8</v>
      </c>
      <c r="BF2" s="45">
        <v>12</v>
      </c>
      <c r="BG2" s="45">
        <v>22</v>
      </c>
      <c r="BH2" s="45">
        <v>20</v>
      </c>
      <c r="BI2" s="45">
        <v>13</v>
      </c>
      <c r="BJ2" s="45">
        <v>12</v>
      </c>
      <c r="BK2" s="45">
        <v>11</v>
      </c>
      <c r="BL2" s="45">
        <v>13</v>
      </c>
      <c r="BM2" s="45">
        <v>10</v>
      </c>
      <c r="BN2" s="45">
        <v>11</v>
      </c>
      <c r="BO2" s="45">
        <v>12</v>
      </c>
      <c r="BP2" s="45">
        <v>12</v>
      </c>
    </row>
    <row r="3" spans="1:68" x14ac:dyDescent="0.25">
      <c r="A3" s="20">
        <v>930000</v>
      </c>
      <c r="B3" s="45">
        <v>13</v>
      </c>
      <c r="C3" s="45">
        <v>21</v>
      </c>
      <c r="D3" s="45">
        <v>14</v>
      </c>
      <c r="E3" s="45">
        <v>11</v>
      </c>
      <c r="F3" s="87">
        <v>11</v>
      </c>
      <c r="G3" s="87">
        <v>14</v>
      </c>
      <c r="H3" s="45">
        <v>12</v>
      </c>
      <c r="I3" s="45">
        <v>12</v>
      </c>
      <c r="J3" s="45">
        <v>13</v>
      </c>
      <c r="K3" s="45">
        <v>13</v>
      </c>
      <c r="L3" s="45">
        <v>13</v>
      </c>
      <c r="M3" s="77">
        <v>16</v>
      </c>
      <c r="N3" s="45">
        <v>17</v>
      </c>
      <c r="O3" s="61">
        <v>9</v>
      </c>
      <c r="P3" s="61">
        <v>9</v>
      </c>
      <c r="Q3" s="45">
        <v>11</v>
      </c>
      <c r="R3" s="45">
        <v>11</v>
      </c>
      <c r="S3" s="45">
        <v>25</v>
      </c>
      <c r="T3" s="45">
        <v>15</v>
      </c>
      <c r="U3" s="45">
        <v>19</v>
      </c>
      <c r="V3" s="45">
        <v>30</v>
      </c>
      <c r="W3" s="21">
        <v>15</v>
      </c>
      <c r="X3" s="61">
        <v>15</v>
      </c>
      <c r="Y3" s="61">
        <v>16</v>
      </c>
      <c r="Z3" s="172">
        <v>17</v>
      </c>
      <c r="AA3" s="45">
        <v>11</v>
      </c>
      <c r="AB3" s="45">
        <v>11</v>
      </c>
      <c r="AC3" s="45">
        <v>22</v>
      </c>
      <c r="AD3" s="45">
        <v>23</v>
      </c>
      <c r="AE3" s="45">
        <v>18</v>
      </c>
      <c r="AF3" s="45">
        <v>14</v>
      </c>
      <c r="AG3" s="45">
        <v>19</v>
      </c>
      <c r="AH3" s="45">
        <v>17</v>
      </c>
      <c r="AI3" s="172">
        <v>37</v>
      </c>
      <c r="AJ3" s="172">
        <v>38</v>
      </c>
      <c r="AK3" s="45">
        <v>12</v>
      </c>
      <c r="AL3" s="45">
        <v>12</v>
      </c>
      <c r="AM3" s="45">
        <v>11</v>
      </c>
      <c r="AN3" s="45">
        <v>9</v>
      </c>
      <c r="AO3" s="87">
        <v>15</v>
      </c>
      <c r="AP3" s="87">
        <v>16</v>
      </c>
      <c r="AQ3" s="45">
        <v>8</v>
      </c>
      <c r="AR3" s="45">
        <v>10</v>
      </c>
      <c r="AS3" s="45">
        <v>10</v>
      </c>
      <c r="AT3" s="45">
        <v>8</v>
      </c>
      <c r="AU3" s="45">
        <v>10</v>
      </c>
      <c r="AV3" s="45">
        <v>10</v>
      </c>
      <c r="AW3" s="45">
        <v>12</v>
      </c>
      <c r="AX3" s="87">
        <v>23</v>
      </c>
      <c r="AY3" s="87">
        <v>23</v>
      </c>
      <c r="AZ3" s="45">
        <v>15</v>
      </c>
      <c r="BA3" s="45">
        <v>10</v>
      </c>
      <c r="BB3" s="45">
        <v>12</v>
      </c>
      <c r="BC3" s="45">
        <v>12</v>
      </c>
      <c r="BD3" s="45">
        <v>17</v>
      </c>
      <c r="BE3" s="45">
        <v>8</v>
      </c>
      <c r="BF3" s="45">
        <v>12</v>
      </c>
      <c r="BG3" s="45">
        <v>22</v>
      </c>
      <c r="BH3" s="45">
        <v>20</v>
      </c>
      <c r="BI3" s="45">
        <v>13</v>
      </c>
      <c r="BJ3" s="45">
        <v>12</v>
      </c>
      <c r="BK3" s="45">
        <v>11</v>
      </c>
      <c r="BL3" s="45">
        <v>13</v>
      </c>
      <c r="BM3" s="45">
        <v>10</v>
      </c>
      <c r="BN3" s="45">
        <v>11</v>
      </c>
      <c r="BO3" s="45">
        <v>12</v>
      </c>
      <c r="BP3" s="45">
        <v>12</v>
      </c>
    </row>
    <row r="4" spans="1:68" x14ac:dyDescent="0.25">
      <c r="A4" s="20" t="s">
        <v>872</v>
      </c>
      <c r="B4" s="45">
        <v>13</v>
      </c>
      <c r="C4" s="45">
        <v>21</v>
      </c>
      <c r="D4" s="45">
        <v>14</v>
      </c>
      <c r="E4" s="45">
        <v>11</v>
      </c>
      <c r="F4" s="78">
        <v>11</v>
      </c>
      <c r="G4" s="78">
        <v>14</v>
      </c>
      <c r="H4" s="45">
        <v>12</v>
      </c>
      <c r="I4" s="45">
        <v>12</v>
      </c>
      <c r="J4" s="45">
        <v>12</v>
      </c>
      <c r="K4" s="45">
        <v>13</v>
      </c>
      <c r="L4" s="45">
        <v>13</v>
      </c>
      <c r="M4" s="76">
        <v>16</v>
      </c>
      <c r="N4" s="45">
        <v>17</v>
      </c>
      <c r="O4" s="61">
        <v>9</v>
      </c>
      <c r="P4" s="61">
        <v>9</v>
      </c>
      <c r="Q4" s="45">
        <v>11</v>
      </c>
      <c r="R4" s="45">
        <v>11</v>
      </c>
      <c r="S4" s="45">
        <v>25</v>
      </c>
      <c r="T4" s="45">
        <v>15</v>
      </c>
      <c r="U4" s="45">
        <v>19</v>
      </c>
      <c r="V4" s="45">
        <v>30</v>
      </c>
      <c r="W4" s="4">
        <v>15</v>
      </c>
      <c r="X4" s="61">
        <v>15</v>
      </c>
      <c r="Y4" s="61">
        <v>16</v>
      </c>
      <c r="Z4" s="78">
        <v>17</v>
      </c>
      <c r="AA4" s="45">
        <v>11</v>
      </c>
      <c r="AB4" s="45">
        <v>11</v>
      </c>
      <c r="AC4" s="59">
        <v>22</v>
      </c>
      <c r="AD4" s="59">
        <v>23</v>
      </c>
      <c r="AE4" s="45">
        <v>18</v>
      </c>
      <c r="AF4" s="45">
        <v>14</v>
      </c>
      <c r="AG4" s="45">
        <v>20</v>
      </c>
      <c r="AH4" s="45">
        <v>17</v>
      </c>
      <c r="AI4" s="78">
        <v>37</v>
      </c>
      <c r="AJ4" s="172">
        <v>38</v>
      </c>
      <c r="AK4" s="45">
        <v>12</v>
      </c>
      <c r="AL4" s="45">
        <v>12</v>
      </c>
      <c r="AM4" s="45">
        <v>11</v>
      </c>
      <c r="AN4" s="45">
        <v>9</v>
      </c>
      <c r="AO4" s="78">
        <v>15</v>
      </c>
      <c r="AP4" s="78">
        <v>16</v>
      </c>
      <c r="AQ4" s="45">
        <v>8</v>
      </c>
      <c r="AR4" s="45">
        <v>10</v>
      </c>
      <c r="AS4" s="45">
        <v>10</v>
      </c>
      <c r="AT4" s="45">
        <v>8</v>
      </c>
      <c r="AU4" s="45">
        <v>10</v>
      </c>
      <c r="AV4" s="45">
        <v>10</v>
      </c>
      <c r="AW4" s="45">
        <v>12</v>
      </c>
      <c r="AX4" s="78">
        <v>23</v>
      </c>
      <c r="AY4" s="78">
        <v>23</v>
      </c>
      <c r="AZ4" s="45">
        <v>15</v>
      </c>
      <c r="BA4" s="45">
        <v>10</v>
      </c>
      <c r="BB4" s="45">
        <v>12</v>
      </c>
      <c r="BC4" s="45">
        <v>12</v>
      </c>
      <c r="BD4" s="45">
        <v>17</v>
      </c>
      <c r="BE4" s="45">
        <v>8</v>
      </c>
      <c r="BF4" s="45">
        <v>12</v>
      </c>
      <c r="BG4" s="45">
        <v>22</v>
      </c>
      <c r="BH4" s="45">
        <v>20</v>
      </c>
      <c r="BI4" s="45">
        <v>13</v>
      </c>
      <c r="BJ4" s="45">
        <v>12</v>
      </c>
      <c r="BK4" s="45">
        <v>11</v>
      </c>
      <c r="BL4" s="45">
        <v>13</v>
      </c>
      <c r="BM4" s="45">
        <v>10</v>
      </c>
      <c r="BN4" s="45">
        <v>11</v>
      </c>
      <c r="BO4" s="45">
        <v>12</v>
      </c>
      <c r="BP4" s="45">
        <v>12</v>
      </c>
    </row>
    <row r="5" spans="1:68" x14ac:dyDescent="0.25">
      <c r="A5" s="72">
        <v>24123</v>
      </c>
      <c r="B5" s="76">
        <v>13</v>
      </c>
      <c r="C5" s="45">
        <v>21</v>
      </c>
      <c r="D5" s="76">
        <v>14</v>
      </c>
      <c r="E5" s="76">
        <v>11</v>
      </c>
      <c r="F5" s="78">
        <v>11</v>
      </c>
      <c r="G5" s="78">
        <v>14</v>
      </c>
      <c r="H5" s="76">
        <v>12</v>
      </c>
      <c r="I5" s="76">
        <v>12</v>
      </c>
      <c r="J5" s="76">
        <v>12</v>
      </c>
      <c r="K5" s="77">
        <v>13</v>
      </c>
      <c r="L5" s="76">
        <v>13</v>
      </c>
      <c r="M5" s="76">
        <v>16</v>
      </c>
      <c r="N5" s="76">
        <v>17</v>
      </c>
      <c r="O5" s="61">
        <v>9</v>
      </c>
      <c r="P5" s="61">
        <v>9</v>
      </c>
      <c r="Q5" s="76">
        <v>11</v>
      </c>
      <c r="R5" s="76">
        <v>11</v>
      </c>
      <c r="S5" s="77">
        <v>25</v>
      </c>
      <c r="T5" s="76">
        <v>15</v>
      </c>
      <c r="U5" s="76">
        <v>19</v>
      </c>
      <c r="V5" s="76">
        <v>30</v>
      </c>
      <c r="W5" s="4">
        <v>15</v>
      </c>
      <c r="X5" s="61">
        <v>15</v>
      </c>
      <c r="Y5" s="61">
        <v>16</v>
      </c>
      <c r="Z5" s="78">
        <v>17</v>
      </c>
      <c r="AA5" s="45">
        <v>10</v>
      </c>
      <c r="AB5" s="77">
        <v>11</v>
      </c>
      <c r="AC5" s="59">
        <v>22</v>
      </c>
      <c r="AD5" s="78">
        <v>23</v>
      </c>
      <c r="AE5" s="45">
        <v>17</v>
      </c>
      <c r="AF5" s="45">
        <v>14</v>
      </c>
      <c r="AG5" s="59">
        <v>19</v>
      </c>
      <c r="AH5" s="76">
        <v>17</v>
      </c>
      <c r="AI5" s="78">
        <v>38</v>
      </c>
      <c r="AJ5" s="172">
        <v>39</v>
      </c>
      <c r="AK5" s="76">
        <v>11</v>
      </c>
      <c r="AL5" s="76">
        <v>12</v>
      </c>
      <c r="AM5" s="76">
        <v>11</v>
      </c>
      <c r="AN5" s="76">
        <v>9</v>
      </c>
      <c r="AO5" s="78">
        <v>15</v>
      </c>
      <c r="AP5" s="78">
        <v>16</v>
      </c>
      <c r="AQ5" s="76">
        <v>8</v>
      </c>
      <c r="AR5" s="76">
        <v>10</v>
      </c>
      <c r="AS5" s="76">
        <v>10</v>
      </c>
      <c r="AT5" s="76">
        <v>8</v>
      </c>
      <c r="AU5" s="76">
        <v>10</v>
      </c>
      <c r="AV5" s="76">
        <v>10</v>
      </c>
      <c r="AW5" s="76">
        <v>12</v>
      </c>
      <c r="AX5" s="78">
        <v>23</v>
      </c>
      <c r="AY5" s="78">
        <v>23</v>
      </c>
      <c r="AZ5" s="59">
        <v>15</v>
      </c>
      <c r="BA5" s="76">
        <v>10</v>
      </c>
      <c r="BB5" s="76">
        <v>12</v>
      </c>
      <c r="BC5" s="76">
        <v>12</v>
      </c>
      <c r="BD5" s="59">
        <v>16</v>
      </c>
      <c r="BE5" s="76">
        <v>8</v>
      </c>
      <c r="BF5" s="76">
        <v>12</v>
      </c>
      <c r="BG5" s="76">
        <v>23</v>
      </c>
      <c r="BH5" s="76">
        <v>20</v>
      </c>
      <c r="BI5" s="76">
        <v>13</v>
      </c>
      <c r="BJ5" s="76">
        <v>12</v>
      </c>
      <c r="BK5" s="76">
        <v>11</v>
      </c>
      <c r="BL5" s="76">
        <v>13</v>
      </c>
      <c r="BM5" s="59">
        <v>10</v>
      </c>
      <c r="BN5" s="76">
        <v>11</v>
      </c>
      <c r="BO5" s="76">
        <v>12</v>
      </c>
      <c r="BP5" s="76">
        <v>12</v>
      </c>
    </row>
    <row r="6" spans="1:68" x14ac:dyDescent="0.25">
      <c r="A6" s="20" t="s">
        <v>877</v>
      </c>
      <c r="B6" s="59">
        <v>13</v>
      </c>
      <c r="C6" s="45">
        <v>21</v>
      </c>
      <c r="D6" s="59">
        <v>14</v>
      </c>
      <c r="E6" s="59">
        <v>11</v>
      </c>
      <c r="F6" s="59">
        <v>11</v>
      </c>
      <c r="G6" s="59">
        <v>13</v>
      </c>
      <c r="H6" s="59">
        <v>12</v>
      </c>
      <c r="I6" s="59">
        <v>12</v>
      </c>
      <c r="J6" s="45">
        <v>12</v>
      </c>
      <c r="K6" s="59">
        <v>13</v>
      </c>
      <c r="L6" s="59">
        <v>13</v>
      </c>
      <c r="M6" s="76">
        <v>16</v>
      </c>
      <c r="N6" s="59">
        <v>17</v>
      </c>
      <c r="O6" s="61">
        <v>9</v>
      </c>
      <c r="P6" s="61">
        <v>9</v>
      </c>
      <c r="Q6" s="59">
        <v>11</v>
      </c>
      <c r="R6" s="59">
        <v>11</v>
      </c>
      <c r="S6" s="45">
        <v>25</v>
      </c>
      <c r="T6" s="59">
        <v>15</v>
      </c>
      <c r="U6" s="59">
        <v>19</v>
      </c>
      <c r="V6" s="59">
        <v>30</v>
      </c>
      <c r="W6" s="4">
        <v>15</v>
      </c>
      <c r="X6" s="61">
        <v>15</v>
      </c>
      <c r="Y6" s="61">
        <v>16</v>
      </c>
      <c r="Z6" s="78">
        <v>17</v>
      </c>
      <c r="AA6" s="59">
        <v>11</v>
      </c>
      <c r="AB6" s="59">
        <v>11</v>
      </c>
      <c r="AC6" s="59">
        <v>22</v>
      </c>
      <c r="AD6" s="59">
        <v>23</v>
      </c>
      <c r="AE6" s="59">
        <v>18</v>
      </c>
      <c r="AF6" s="59">
        <v>14</v>
      </c>
      <c r="AG6" s="59">
        <v>20</v>
      </c>
      <c r="AH6" s="59">
        <v>17</v>
      </c>
      <c r="AI6" s="172">
        <v>36</v>
      </c>
      <c r="AJ6" s="172">
        <v>38</v>
      </c>
      <c r="AK6" s="59">
        <v>12</v>
      </c>
      <c r="AL6" s="59">
        <v>12</v>
      </c>
      <c r="AM6" s="59">
        <v>11</v>
      </c>
      <c r="AN6" s="59">
        <v>9</v>
      </c>
      <c r="AO6" s="78">
        <v>15</v>
      </c>
      <c r="AP6" s="78">
        <v>16</v>
      </c>
      <c r="AQ6" s="59">
        <v>8</v>
      </c>
      <c r="AR6" s="59">
        <v>10</v>
      </c>
      <c r="AS6" s="59">
        <v>10</v>
      </c>
      <c r="AT6" s="59">
        <v>8</v>
      </c>
      <c r="AU6" s="59">
        <v>10</v>
      </c>
      <c r="AV6" s="59">
        <v>10</v>
      </c>
      <c r="AW6" s="59">
        <v>12</v>
      </c>
      <c r="AX6" s="78">
        <v>23</v>
      </c>
      <c r="AY6" s="78">
        <v>23</v>
      </c>
      <c r="AZ6" s="59">
        <v>15</v>
      </c>
      <c r="BA6" s="59">
        <v>10</v>
      </c>
      <c r="BB6" s="59">
        <v>12</v>
      </c>
      <c r="BC6" s="59">
        <v>12</v>
      </c>
      <c r="BD6" s="59">
        <v>17</v>
      </c>
      <c r="BE6" s="59">
        <v>8</v>
      </c>
      <c r="BF6" s="45">
        <v>12</v>
      </c>
      <c r="BG6" s="59">
        <v>22</v>
      </c>
      <c r="BH6" s="59">
        <v>20</v>
      </c>
      <c r="BI6" s="59">
        <v>13</v>
      </c>
      <c r="BJ6" s="59">
        <v>12</v>
      </c>
      <c r="BK6" s="59">
        <v>11</v>
      </c>
      <c r="BL6" s="59">
        <v>13</v>
      </c>
      <c r="BM6" s="59">
        <v>10</v>
      </c>
      <c r="BN6" s="59">
        <v>11</v>
      </c>
      <c r="BO6" s="59">
        <v>12</v>
      </c>
      <c r="BP6" s="59">
        <v>12</v>
      </c>
    </row>
    <row r="7" spans="1:68" x14ac:dyDescent="0.25">
      <c r="A7" s="20" t="s">
        <v>871</v>
      </c>
      <c r="B7" s="59">
        <v>13</v>
      </c>
      <c r="C7" s="59">
        <v>21</v>
      </c>
      <c r="D7" s="59">
        <v>14</v>
      </c>
      <c r="E7" s="45">
        <v>11</v>
      </c>
      <c r="F7" s="78">
        <v>11</v>
      </c>
      <c r="G7" s="78">
        <v>14</v>
      </c>
      <c r="H7" s="59">
        <v>12</v>
      </c>
      <c r="I7" s="59">
        <v>12</v>
      </c>
      <c r="J7" s="59">
        <v>12</v>
      </c>
      <c r="K7" s="59">
        <v>13</v>
      </c>
      <c r="L7" s="59">
        <v>13</v>
      </c>
      <c r="M7" s="76">
        <v>16</v>
      </c>
      <c r="N7" s="59">
        <v>17</v>
      </c>
      <c r="O7" s="61">
        <v>9</v>
      </c>
      <c r="P7" s="61">
        <v>9</v>
      </c>
      <c r="Q7" s="59">
        <v>11</v>
      </c>
      <c r="R7" s="59">
        <v>11</v>
      </c>
      <c r="S7" s="59">
        <v>25</v>
      </c>
      <c r="T7" s="59">
        <v>15</v>
      </c>
      <c r="U7" s="59">
        <v>19</v>
      </c>
      <c r="V7" s="59">
        <v>30</v>
      </c>
      <c r="W7" s="4">
        <v>15</v>
      </c>
      <c r="X7" s="61">
        <v>15</v>
      </c>
      <c r="Y7" s="61">
        <v>16</v>
      </c>
      <c r="Z7" s="59">
        <v>18</v>
      </c>
      <c r="AA7" s="59">
        <v>10</v>
      </c>
      <c r="AB7" s="59">
        <v>11</v>
      </c>
      <c r="AC7" s="59">
        <v>22</v>
      </c>
      <c r="AD7" s="59">
        <v>23</v>
      </c>
      <c r="AE7" s="59">
        <v>18</v>
      </c>
      <c r="AF7" s="59">
        <v>14</v>
      </c>
      <c r="AG7" s="59">
        <v>20</v>
      </c>
      <c r="AH7" s="59">
        <v>17</v>
      </c>
      <c r="AI7" s="78">
        <v>38</v>
      </c>
      <c r="AJ7" s="172">
        <v>39</v>
      </c>
      <c r="AK7" s="59">
        <v>12</v>
      </c>
      <c r="AL7" s="59">
        <v>12</v>
      </c>
      <c r="AM7" s="59">
        <v>11</v>
      </c>
      <c r="AN7" s="59">
        <v>9</v>
      </c>
      <c r="AO7" s="78">
        <v>15</v>
      </c>
      <c r="AP7" s="78">
        <v>16</v>
      </c>
      <c r="AQ7" s="59">
        <v>8</v>
      </c>
      <c r="AR7" s="59">
        <v>10</v>
      </c>
      <c r="AS7" s="59">
        <v>10</v>
      </c>
      <c r="AT7" s="59">
        <v>8</v>
      </c>
      <c r="AU7" s="59">
        <v>10</v>
      </c>
      <c r="AV7" s="59">
        <v>10</v>
      </c>
      <c r="AW7" s="59">
        <v>12</v>
      </c>
      <c r="AX7" s="78">
        <v>23</v>
      </c>
      <c r="AY7" s="78">
        <v>23</v>
      </c>
      <c r="AZ7" s="59">
        <v>15</v>
      </c>
      <c r="BA7" s="59">
        <v>10</v>
      </c>
      <c r="BB7" s="59">
        <v>12</v>
      </c>
      <c r="BC7" s="59">
        <v>12</v>
      </c>
      <c r="BD7" s="59">
        <v>16</v>
      </c>
      <c r="BE7" s="59">
        <v>8</v>
      </c>
      <c r="BF7" s="59">
        <v>12</v>
      </c>
      <c r="BG7" s="59">
        <v>22</v>
      </c>
      <c r="BH7" s="59">
        <v>20</v>
      </c>
      <c r="BI7" s="59">
        <v>13</v>
      </c>
      <c r="BJ7" s="59">
        <v>12</v>
      </c>
      <c r="BK7" s="59">
        <v>11</v>
      </c>
      <c r="BL7" s="59">
        <v>13</v>
      </c>
      <c r="BM7" s="59">
        <v>10</v>
      </c>
      <c r="BN7" s="59">
        <v>11</v>
      </c>
      <c r="BO7" s="59">
        <v>12</v>
      </c>
      <c r="BP7" s="59">
        <v>12</v>
      </c>
    </row>
    <row r="8" spans="1:68" x14ac:dyDescent="0.25">
      <c r="A8" s="20" t="s">
        <v>347</v>
      </c>
      <c r="B8" s="45">
        <v>13</v>
      </c>
      <c r="C8" s="45">
        <v>21</v>
      </c>
      <c r="D8" s="45">
        <v>14</v>
      </c>
      <c r="E8" s="45">
        <v>11</v>
      </c>
      <c r="F8" s="21">
        <v>11</v>
      </c>
      <c r="G8" s="21">
        <v>14</v>
      </c>
      <c r="H8" s="45">
        <v>12</v>
      </c>
      <c r="I8" s="45">
        <v>12</v>
      </c>
      <c r="J8" s="45">
        <v>12</v>
      </c>
      <c r="K8" s="45">
        <v>13</v>
      </c>
      <c r="L8" s="45">
        <v>13</v>
      </c>
      <c r="M8" s="67">
        <v>16</v>
      </c>
      <c r="N8" s="45">
        <v>17</v>
      </c>
      <c r="O8" s="61">
        <v>9</v>
      </c>
      <c r="P8" s="61">
        <v>9</v>
      </c>
      <c r="Q8" s="45">
        <v>11</v>
      </c>
      <c r="R8" s="45">
        <v>11</v>
      </c>
      <c r="S8" s="45">
        <v>25</v>
      </c>
      <c r="T8" s="45">
        <v>15</v>
      </c>
      <c r="U8" s="45">
        <v>19</v>
      </c>
      <c r="V8" s="45">
        <v>30</v>
      </c>
      <c r="W8" s="21">
        <v>15</v>
      </c>
      <c r="X8" s="61">
        <v>15</v>
      </c>
      <c r="Y8" s="61">
        <v>16</v>
      </c>
      <c r="Z8" s="59">
        <v>18</v>
      </c>
      <c r="AA8" s="45">
        <v>10</v>
      </c>
      <c r="AB8" s="45">
        <v>11</v>
      </c>
      <c r="AC8" s="45">
        <v>22</v>
      </c>
      <c r="AD8" s="45">
        <v>23</v>
      </c>
      <c r="AE8" s="45">
        <v>18</v>
      </c>
      <c r="AF8" s="45">
        <v>14</v>
      </c>
      <c r="AG8" s="45">
        <v>20</v>
      </c>
      <c r="AH8" s="45">
        <v>17</v>
      </c>
      <c r="AI8" s="4">
        <v>38</v>
      </c>
      <c r="AJ8" s="63">
        <v>39</v>
      </c>
      <c r="AK8" s="45">
        <v>12</v>
      </c>
      <c r="AL8" s="45">
        <v>12</v>
      </c>
      <c r="AM8" s="45">
        <v>11</v>
      </c>
      <c r="AN8" s="45">
        <v>9</v>
      </c>
      <c r="AO8" s="21">
        <v>15</v>
      </c>
      <c r="AP8" s="21">
        <v>16</v>
      </c>
      <c r="AQ8" s="45">
        <v>8</v>
      </c>
      <c r="AR8" s="45">
        <v>10</v>
      </c>
      <c r="AS8" s="45">
        <v>10</v>
      </c>
      <c r="AT8" s="45">
        <v>8</v>
      </c>
      <c r="AU8" s="45">
        <v>10</v>
      </c>
      <c r="AV8" s="45">
        <v>10</v>
      </c>
      <c r="AW8" s="45">
        <v>12</v>
      </c>
      <c r="AX8" s="21">
        <v>23</v>
      </c>
      <c r="AY8" s="21">
        <v>23</v>
      </c>
      <c r="AZ8" s="45">
        <v>15</v>
      </c>
      <c r="BA8" s="45">
        <v>10</v>
      </c>
      <c r="BB8" s="45">
        <v>12</v>
      </c>
      <c r="BC8" s="45">
        <v>12</v>
      </c>
      <c r="BD8" s="45">
        <v>16</v>
      </c>
      <c r="BE8" s="45">
        <v>8</v>
      </c>
      <c r="BF8" s="45">
        <v>12</v>
      </c>
      <c r="BG8" s="45">
        <v>22</v>
      </c>
      <c r="BH8" s="45">
        <v>20</v>
      </c>
      <c r="BI8" s="45">
        <v>13</v>
      </c>
      <c r="BJ8" s="45">
        <v>12</v>
      </c>
      <c r="BK8" s="45">
        <v>11</v>
      </c>
      <c r="BL8" s="45">
        <v>13</v>
      </c>
      <c r="BM8" s="45">
        <v>10</v>
      </c>
      <c r="BN8" s="45">
        <v>11</v>
      </c>
      <c r="BO8" s="45">
        <v>12</v>
      </c>
      <c r="BP8" s="45">
        <v>12</v>
      </c>
    </row>
    <row r="9" spans="1:68" x14ac:dyDescent="0.25">
      <c r="A9" s="20" t="s">
        <v>860</v>
      </c>
      <c r="B9" s="45">
        <v>13</v>
      </c>
      <c r="C9" s="45">
        <v>21</v>
      </c>
      <c r="D9" s="45">
        <v>14</v>
      </c>
      <c r="E9" s="45">
        <v>12</v>
      </c>
      <c r="F9" s="87">
        <v>11</v>
      </c>
      <c r="G9" s="87">
        <v>14</v>
      </c>
      <c r="H9" s="45">
        <v>12</v>
      </c>
      <c r="I9" s="45">
        <v>12</v>
      </c>
      <c r="J9" s="45">
        <v>12</v>
      </c>
      <c r="K9" s="45">
        <v>13</v>
      </c>
      <c r="L9" s="45">
        <v>13</v>
      </c>
      <c r="M9" s="77">
        <v>16</v>
      </c>
      <c r="N9" s="45">
        <v>17</v>
      </c>
      <c r="O9" s="61">
        <v>9</v>
      </c>
      <c r="P9" s="61">
        <v>9</v>
      </c>
      <c r="Q9" s="45">
        <v>11</v>
      </c>
      <c r="R9" s="45">
        <v>11</v>
      </c>
      <c r="S9" s="45">
        <v>25</v>
      </c>
      <c r="T9" s="45">
        <v>15</v>
      </c>
      <c r="U9" s="45">
        <v>19</v>
      </c>
      <c r="V9" s="45">
        <v>30</v>
      </c>
      <c r="W9" s="21">
        <v>15</v>
      </c>
      <c r="X9" s="61">
        <v>15</v>
      </c>
      <c r="Y9" s="61">
        <v>16</v>
      </c>
      <c r="Z9" s="172">
        <v>17</v>
      </c>
      <c r="AA9" s="45">
        <v>10</v>
      </c>
      <c r="AB9" s="45">
        <v>11</v>
      </c>
      <c r="AC9" s="45">
        <v>22</v>
      </c>
      <c r="AD9" s="45">
        <v>23</v>
      </c>
      <c r="AE9" s="45">
        <v>17</v>
      </c>
      <c r="AF9" s="45">
        <v>14</v>
      </c>
      <c r="AG9" s="45">
        <v>19</v>
      </c>
      <c r="AH9" s="59">
        <v>18</v>
      </c>
      <c r="AI9" s="172">
        <v>38</v>
      </c>
      <c r="AJ9" s="172">
        <v>39</v>
      </c>
      <c r="AK9" s="45">
        <v>12</v>
      </c>
      <c r="AL9" s="45">
        <v>12</v>
      </c>
      <c r="AM9" s="45">
        <v>11</v>
      </c>
      <c r="AN9" s="45">
        <v>9</v>
      </c>
      <c r="AO9" s="87">
        <v>15</v>
      </c>
      <c r="AP9" s="87">
        <v>16</v>
      </c>
      <c r="AQ9" s="45">
        <v>8</v>
      </c>
      <c r="AR9" s="45">
        <v>10</v>
      </c>
      <c r="AS9" s="45">
        <v>10</v>
      </c>
      <c r="AT9" s="45">
        <v>8</v>
      </c>
      <c r="AU9" s="45">
        <v>11</v>
      </c>
      <c r="AV9" s="45">
        <v>10</v>
      </c>
      <c r="AW9" s="45">
        <v>12</v>
      </c>
      <c r="AX9" s="87">
        <v>23</v>
      </c>
      <c r="AY9" s="87">
        <v>23</v>
      </c>
      <c r="AZ9" s="45">
        <v>15</v>
      </c>
      <c r="BA9" s="45">
        <v>10</v>
      </c>
      <c r="BB9" s="45">
        <v>12</v>
      </c>
      <c r="BC9" s="45">
        <v>12</v>
      </c>
      <c r="BD9" s="45">
        <v>16</v>
      </c>
      <c r="BE9" s="45">
        <v>8</v>
      </c>
      <c r="BF9" s="45">
        <v>12</v>
      </c>
      <c r="BG9" s="45">
        <v>23</v>
      </c>
      <c r="BH9" s="45">
        <v>20</v>
      </c>
      <c r="BI9" s="45">
        <v>13</v>
      </c>
      <c r="BJ9" s="45">
        <v>12</v>
      </c>
      <c r="BK9" s="45">
        <v>11</v>
      </c>
      <c r="BL9" s="45">
        <v>13</v>
      </c>
      <c r="BM9" s="45">
        <v>10</v>
      </c>
      <c r="BN9" s="45">
        <v>11</v>
      </c>
      <c r="BO9" s="45">
        <v>12</v>
      </c>
      <c r="BP9" s="45">
        <v>12</v>
      </c>
    </row>
    <row r="10" spans="1:68" x14ac:dyDescent="0.25">
      <c r="A10" s="20">
        <v>166938</v>
      </c>
      <c r="B10" s="77">
        <v>13</v>
      </c>
      <c r="C10" s="45">
        <v>21</v>
      </c>
      <c r="D10" s="77">
        <v>14</v>
      </c>
      <c r="E10" s="77">
        <v>11</v>
      </c>
      <c r="F10" s="87">
        <v>11</v>
      </c>
      <c r="G10" s="87">
        <v>14</v>
      </c>
      <c r="H10" s="77">
        <v>12</v>
      </c>
      <c r="I10" s="77">
        <v>12</v>
      </c>
      <c r="J10" s="77">
        <v>12</v>
      </c>
      <c r="K10" s="77">
        <v>13</v>
      </c>
      <c r="L10" s="77">
        <v>13</v>
      </c>
      <c r="M10" s="77">
        <v>16</v>
      </c>
      <c r="N10" s="77">
        <v>17</v>
      </c>
      <c r="O10" s="172">
        <v>9</v>
      </c>
      <c r="P10" s="61">
        <v>9</v>
      </c>
      <c r="Q10" s="77">
        <v>11</v>
      </c>
      <c r="R10" s="77">
        <v>11</v>
      </c>
      <c r="S10" s="77">
        <v>25</v>
      </c>
      <c r="T10" s="77">
        <v>15</v>
      </c>
      <c r="U10" s="77">
        <v>19</v>
      </c>
      <c r="V10" s="77">
        <v>29</v>
      </c>
      <c r="W10" s="87">
        <v>15</v>
      </c>
      <c r="X10" s="172">
        <v>15</v>
      </c>
      <c r="Y10" s="61">
        <v>16</v>
      </c>
      <c r="Z10" s="78">
        <v>17</v>
      </c>
      <c r="AA10" s="45">
        <v>10</v>
      </c>
      <c r="AB10" s="77">
        <v>11</v>
      </c>
      <c r="AC10" s="45">
        <v>22</v>
      </c>
      <c r="AD10" s="87">
        <v>23</v>
      </c>
      <c r="AE10" s="45">
        <v>18</v>
      </c>
      <c r="AF10" s="45">
        <v>14</v>
      </c>
      <c r="AG10" s="45">
        <v>20</v>
      </c>
      <c r="AH10" s="77">
        <v>17</v>
      </c>
      <c r="AI10" s="78">
        <v>36</v>
      </c>
      <c r="AJ10" s="172">
        <v>38</v>
      </c>
      <c r="AK10" s="77">
        <v>12</v>
      </c>
      <c r="AL10" s="77">
        <v>12</v>
      </c>
      <c r="AM10" s="77">
        <v>11</v>
      </c>
      <c r="AN10" s="77">
        <v>9</v>
      </c>
      <c r="AO10" s="87">
        <v>15</v>
      </c>
      <c r="AP10" s="87">
        <v>16</v>
      </c>
      <c r="AQ10" s="77">
        <v>8</v>
      </c>
      <c r="AR10" s="77">
        <v>10</v>
      </c>
      <c r="AS10" s="77">
        <v>10</v>
      </c>
      <c r="AT10" s="77">
        <v>8</v>
      </c>
      <c r="AU10" s="77">
        <v>10</v>
      </c>
      <c r="AV10" s="77">
        <v>10</v>
      </c>
      <c r="AW10" s="77">
        <v>12</v>
      </c>
      <c r="AX10" s="87">
        <v>23</v>
      </c>
      <c r="AY10" s="87">
        <v>23</v>
      </c>
      <c r="AZ10" s="45">
        <v>15</v>
      </c>
      <c r="BA10" s="77">
        <v>10</v>
      </c>
      <c r="BB10" s="77">
        <v>12</v>
      </c>
      <c r="BC10" s="77">
        <v>12</v>
      </c>
      <c r="BD10" s="45">
        <v>17</v>
      </c>
      <c r="BE10" s="77">
        <v>8</v>
      </c>
      <c r="BF10" s="77">
        <v>12</v>
      </c>
      <c r="BG10" s="77">
        <v>22</v>
      </c>
      <c r="BH10" s="77">
        <v>20</v>
      </c>
      <c r="BI10" s="77">
        <v>13</v>
      </c>
      <c r="BJ10" s="77">
        <v>12</v>
      </c>
      <c r="BK10" s="77">
        <v>11</v>
      </c>
      <c r="BL10" s="77">
        <v>13</v>
      </c>
      <c r="BM10" s="45">
        <v>10</v>
      </c>
      <c r="BN10" s="77">
        <v>11</v>
      </c>
      <c r="BO10" s="77">
        <v>12</v>
      </c>
      <c r="BP10" s="77">
        <v>12</v>
      </c>
    </row>
    <row r="11" spans="1:68" x14ac:dyDescent="0.25">
      <c r="A11" s="20">
        <v>171782</v>
      </c>
      <c r="B11" s="77">
        <v>13</v>
      </c>
      <c r="C11" s="45">
        <v>21</v>
      </c>
      <c r="D11" s="77">
        <v>14</v>
      </c>
      <c r="E11" s="77">
        <v>11</v>
      </c>
      <c r="F11" s="87">
        <v>11</v>
      </c>
      <c r="G11" s="87">
        <v>14</v>
      </c>
      <c r="H11" s="77">
        <v>12</v>
      </c>
      <c r="I11" s="77">
        <v>12</v>
      </c>
      <c r="J11" s="77">
        <v>12</v>
      </c>
      <c r="K11" s="77">
        <v>13</v>
      </c>
      <c r="L11" s="77">
        <v>13</v>
      </c>
      <c r="M11" s="77">
        <v>16</v>
      </c>
      <c r="N11" s="77">
        <v>17</v>
      </c>
      <c r="O11" s="172">
        <v>9</v>
      </c>
      <c r="P11" s="61">
        <v>9</v>
      </c>
      <c r="Q11" s="77">
        <v>11</v>
      </c>
      <c r="R11" s="77">
        <v>11</v>
      </c>
      <c r="S11" s="77">
        <v>25</v>
      </c>
      <c r="T11" s="77">
        <v>15</v>
      </c>
      <c r="U11" s="77">
        <v>19</v>
      </c>
      <c r="V11" s="77">
        <v>30</v>
      </c>
      <c r="W11" s="87">
        <v>15</v>
      </c>
      <c r="X11" s="172">
        <v>15</v>
      </c>
      <c r="Y11" s="61">
        <v>16</v>
      </c>
      <c r="Z11" s="78">
        <v>17</v>
      </c>
      <c r="AA11" s="45">
        <v>10</v>
      </c>
      <c r="AB11" s="77">
        <v>11</v>
      </c>
      <c r="AC11" s="45">
        <v>22</v>
      </c>
      <c r="AD11" s="87">
        <v>23</v>
      </c>
      <c r="AE11" s="45">
        <v>18</v>
      </c>
      <c r="AF11" s="45">
        <v>14</v>
      </c>
      <c r="AG11" s="45">
        <v>19</v>
      </c>
      <c r="AH11" s="77">
        <v>17</v>
      </c>
      <c r="AI11" s="172">
        <v>36</v>
      </c>
      <c r="AJ11" s="172">
        <v>38</v>
      </c>
      <c r="AK11" s="77">
        <v>12</v>
      </c>
      <c r="AL11" s="77">
        <v>12</v>
      </c>
      <c r="AM11" s="77">
        <v>11</v>
      </c>
      <c r="AN11" s="77">
        <v>9</v>
      </c>
      <c r="AO11" s="87">
        <v>15</v>
      </c>
      <c r="AP11" s="87">
        <v>16</v>
      </c>
      <c r="AQ11" s="77">
        <v>8</v>
      </c>
      <c r="AR11" s="77">
        <v>10</v>
      </c>
      <c r="AS11" s="77">
        <v>10</v>
      </c>
      <c r="AT11" s="77">
        <v>8</v>
      </c>
      <c r="AU11" s="77">
        <v>10</v>
      </c>
      <c r="AV11" s="77">
        <v>10</v>
      </c>
      <c r="AW11" s="77">
        <v>12</v>
      </c>
      <c r="AX11" s="87">
        <v>23</v>
      </c>
      <c r="AY11" s="87">
        <v>23</v>
      </c>
      <c r="AZ11" s="45">
        <v>15</v>
      </c>
      <c r="BA11" s="77">
        <v>10</v>
      </c>
      <c r="BB11" s="77">
        <v>12</v>
      </c>
      <c r="BC11" s="77">
        <v>12</v>
      </c>
      <c r="BD11" s="45">
        <v>17</v>
      </c>
      <c r="BE11" s="77">
        <v>8</v>
      </c>
      <c r="BF11" s="77">
        <v>12</v>
      </c>
      <c r="BG11" s="77">
        <v>22</v>
      </c>
      <c r="BH11" s="77">
        <v>20</v>
      </c>
      <c r="BI11" s="77">
        <v>14</v>
      </c>
      <c r="BJ11" s="77">
        <v>12</v>
      </c>
      <c r="BK11" s="77">
        <v>11</v>
      </c>
      <c r="BL11" s="77">
        <v>14</v>
      </c>
      <c r="BM11" s="45">
        <v>10</v>
      </c>
      <c r="BN11" s="77">
        <v>11</v>
      </c>
      <c r="BO11" s="77">
        <v>12</v>
      </c>
      <c r="BP11" s="77">
        <v>12</v>
      </c>
    </row>
    <row r="12" spans="1:68" x14ac:dyDescent="0.25">
      <c r="A12" s="20">
        <v>236400</v>
      </c>
      <c r="B12" s="77">
        <v>13</v>
      </c>
      <c r="C12" s="45">
        <v>21</v>
      </c>
      <c r="D12" s="77">
        <v>14</v>
      </c>
      <c r="E12" s="77">
        <v>11</v>
      </c>
      <c r="F12" s="87">
        <v>11</v>
      </c>
      <c r="G12" s="87">
        <v>14</v>
      </c>
      <c r="H12" s="77">
        <v>12</v>
      </c>
      <c r="I12" s="77">
        <v>12</v>
      </c>
      <c r="J12" s="77">
        <v>12</v>
      </c>
      <c r="K12" s="77">
        <v>13</v>
      </c>
      <c r="L12" s="77">
        <v>13</v>
      </c>
      <c r="M12" s="77">
        <v>16</v>
      </c>
      <c r="N12" s="77">
        <v>17</v>
      </c>
      <c r="O12" s="172">
        <v>9</v>
      </c>
      <c r="P12" s="61">
        <v>9</v>
      </c>
      <c r="Q12" s="77">
        <v>11</v>
      </c>
      <c r="R12" s="77">
        <v>11</v>
      </c>
      <c r="S12" s="77">
        <v>25</v>
      </c>
      <c r="T12" s="77">
        <v>15</v>
      </c>
      <c r="U12" s="77">
        <v>19</v>
      </c>
      <c r="V12" s="77">
        <v>30</v>
      </c>
      <c r="W12" s="87">
        <v>15</v>
      </c>
      <c r="X12" s="172">
        <v>15</v>
      </c>
      <c r="Y12" s="61">
        <v>16</v>
      </c>
      <c r="Z12" s="78">
        <v>17</v>
      </c>
      <c r="AA12" s="45">
        <v>10</v>
      </c>
      <c r="AB12" s="77">
        <v>11</v>
      </c>
      <c r="AC12" s="45">
        <v>22</v>
      </c>
      <c r="AD12" s="87">
        <v>23</v>
      </c>
      <c r="AE12" s="45">
        <v>18</v>
      </c>
      <c r="AF12" s="45">
        <v>14</v>
      </c>
      <c r="AG12" s="45">
        <v>20</v>
      </c>
      <c r="AH12" s="77">
        <v>17</v>
      </c>
      <c r="AI12" s="172">
        <v>36</v>
      </c>
      <c r="AJ12" s="172">
        <v>37</v>
      </c>
      <c r="AK12" s="77">
        <v>11</v>
      </c>
      <c r="AL12" s="77">
        <v>12</v>
      </c>
      <c r="AM12" s="77">
        <v>11</v>
      </c>
      <c r="AN12" s="77">
        <v>9</v>
      </c>
      <c r="AO12" s="87">
        <v>15</v>
      </c>
      <c r="AP12" s="87">
        <v>16</v>
      </c>
      <c r="AQ12" s="77">
        <v>8</v>
      </c>
      <c r="AR12" s="77">
        <v>10</v>
      </c>
      <c r="AS12" s="77">
        <v>10</v>
      </c>
      <c r="AT12" s="77">
        <v>8</v>
      </c>
      <c r="AU12" s="77">
        <v>10</v>
      </c>
      <c r="AV12" s="77">
        <v>10</v>
      </c>
      <c r="AW12" s="77">
        <v>12</v>
      </c>
      <c r="AX12" s="87">
        <v>23</v>
      </c>
      <c r="AY12" s="78">
        <v>23</v>
      </c>
      <c r="AZ12" s="45">
        <v>15</v>
      </c>
      <c r="BA12" s="77">
        <v>10</v>
      </c>
      <c r="BB12" s="77">
        <v>12</v>
      </c>
      <c r="BC12" s="77">
        <v>12</v>
      </c>
      <c r="BD12" s="45">
        <v>17</v>
      </c>
      <c r="BE12" s="77">
        <v>8</v>
      </c>
      <c r="BF12" s="77">
        <v>12</v>
      </c>
      <c r="BG12" s="77">
        <v>22</v>
      </c>
      <c r="BH12" s="77">
        <v>20</v>
      </c>
      <c r="BI12" s="77">
        <v>13</v>
      </c>
      <c r="BJ12" s="77">
        <v>12</v>
      </c>
      <c r="BK12" s="77">
        <v>11</v>
      </c>
      <c r="BL12" s="77">
        <v>13</v>
      </c>
      <c r="BM12" s="45">
        <v>10</v>
      </c>
      <c r="BN12" s="77">
        <v>11</v>
      </c>
      <c r="BO12" s="77">
        <v>12</v>
      </c>
      <c r="BP12" s="77">
        <v>12</v>
      </c>
    </row>
    <row r="13" spans="1:68" x14ac:dyDescent="0.25">
      <c r="A13" s="20">
        <v>370119</v>
      </c>
      <c r="B13" s="77">
        <v>13</v>
      </c>
      <c r="C13" s="45">
        <v>21</v>
      </c>
      <c r="D13" s="77">
        <v>14</v>
      </c>
      <c r="E13" s="77">
        <v>11</v>
      </c>
      <c r="F13" s="45">
        <v>12</v>
      </c>
      <c r="G13" s="87">
        <v>14</v>
      </c>
      <c r="H13" s="77">
        <v>12</v>
      </c>
      <c r="I13" s="77">
        <v>12</v>
      </c>
      <c r="J13" s="77">
        <v>12</v>
      </c>
      <c r="K13" s="77">
        <v>13</v>
      </c>
      <c r="L13" s="77">
        <v>13</v>
      </c>
      <c r="M13" s="77">
        <v>16</v>
      </c>
      <c r="N13" s="77">
        <v>17</v>
      </c>
      <c r="O13" s="172">
        <v>9</v>
      </c>
      <c r="P13" s="61">
        <v>9</v>
      </c>
      <c r="Q13" s="77">
        <v>11</v>
      </c>
      <c r="R13" s="77">
        <v>11</v>
      </c>
      <c r="S13" s="77">
        <v>25</v>
      </c>
      <c r="T13" s="77">
        <v>15</v>
      </c>
      <c r="U13" s="77">
        <v>19</v>
      </c>
      <c r="V13" s="77">
        <v>30</v>
      </c>
      <c r="W13" s="87">
        <v>15</v>
      </c>
      <c r="X13" s="172">
        <v>15</v>
      </c>
      <c r="Y13" s="61">
        <v>16</v>
      </c>
      <c r="Z13" s="78">
        <v>18</v>
      </c>
      <c r="AA13" s="77">
        <v>11</v>
      </c>
      <c r="AB13" s="77">
        <v>11</v>
      </c>
      <c r="AC13" s="45">
        <v>22</v>
      </c>
      <c r="AD13" s="87">
        <v>23</v>
      </c>
      <c r="AE13" s="45">
        <v>18</v>
      </c>
      <c r="AF13" s="45">
        <v>14</v>
      </c>
      <c r="AG13" s="45">
        <v>20</v>
      </c>
      <c r="AH13" s="77">
        <v>17</v>
      </c>
      <c r="AI13" s="172">
        <v>37</v>
      </c>
      <c r="AJ13" s="172">
        <v>38</v>
      </c>
      <c r="AK13" s="77">
        <v>12</v>
      </c>
      <c r="AL13" s="77">
        <v>12</v>
      </c>
      <c r="AM13" s="77">
        <v>11</v>
      </c>
      <c r="AN13" s="77">
        <v>9</v>
      </c>
      <c r="AO13" s="87">
        <v>15</v>
      </c>
      <c r="AP13" s="87">
        <v>16</v>
      </c>
      <c r="AQ13" s="77">
        <v>8</v>
      </c>
      <c r="AR13" s="77">
        <v>10</v>
      </c>
      <c r="AS13" s="77">
        <v>10</v>
      </c>
      <c r="AT13" s="77">
        <v>8</v>
      </c>
      <c r="AU13" s="77">
        <v>10</v>
      </c>
      <c r="AV13" s="77">
        <v>10</v>
      </c>
      <c r="AW13" s="77">
        <v>12</v>
      </c>
      <c r="AX13" s="87">
        <v>23</v>
      </c>
      <c r="AY13" s="87">
        <v>23</v>
      </c>
      <c r="AZ13" s="45">
        <v>15</v>
      </c>
      <c r="BA13" s="77">
        <v>10</v>
      </c>
      <c r="BB13" s="77">
        <v>12</v>
      </c>
      <c r="BC13" s="77">
        <v>12</v>
      </c>
      <c r="BD13" s="45">
        <v>17</v>
      </c>
      <c r="BE13" s="77">
        <v>8</v>
      </c>
      <c r="BF13" s="77">
        <v>12</v>
      </c>
      <c r="BG13" s="77">
        <v>22</v>
      </c>
      <c r="BH13" s="77">
        <v>20</v>
      </c>
      <c r="BI13" s="77">
        <v>13</v>
      </c>
      <c r="BJ13" s="77">
        <v>12</v>
      </c>
      <c r="BK13" s="77">
        <v>11</v>
      </c>
      <c r="BL13" s="77">
        <v>13</v>
      </c>
      <c r="BM13" s="45">
        <v>10</v>
      </c>
      <c r="BN13" s="77">
        <v>11</v>
      </c>
      <c r="BO13" s="77">
        <v>12</v>
      </c>
      <c r="BP13" s="77">
        <v>12</v>
      </c>
    </row>
    <row r="14" spans="1:68" x14ac:dyDescent="0.25">
      <c r="A14" s="20">
        <v>786515</v>
      </c>
      <c r="B14" s="45">
        <v>13</v>
      </c>
      <c r="C14" s="45">
        <v>21</v>
      </c>
      <c r="D14" s="45">
        <v>14</v>
      </c>
      <c r="E14" s="45">
        <v>11</v>
      </c>
      <c r="F14" s="45">
        <v>12</v>
      </c>
      <c r="G14" s="45">
        <v>14</v>
      </c>
      <c r="H14" s="45">
        <v>12</v>
      </c>
      <c r="I14" s="45">
        <v>12</v>
      </c>
      <c r="J14" s="45">
        <v>12</v>
      </c>
      <c r="K14" s="45">
        <v>13</v>
      </c>
      <c r="L14" s="45">
        <v>13</v>
      </c>
      <c r="M14" s="67">
        <v>16</v>
      </c>
      <c r="N14" s="45">
        <v>17</v>
      </c>
      <c r="O14" s="61">
        <v>9</v>
      </c>
      <c r="P14" s="61">
        <v>9</v>
      </c>
      <c r="Q14" s="45">
        <v>11</v>
      </c>
      <c r="R14" s="45">
        <v>11</v>
      </c>
      <c r="S14" s="45">
        <v>25</v>
      </c>
      <c r="T14" s="45">
        <v>15</v>
      </c>
      <c r="U14" s="45">
        <v>19</v>
      </c>
      <c r="V14" s="45">
        <v>30</v>
      </c>
      <c r="W14" s="21">
        <v>15</v>
      </c>
      <c r="X14" s="4">
        <v>15</v>
      </c>
      <c r="Y14" s="4">
        <v>16</v>
      </c>
      <c r="Z14" s="59">
        <v>18</v>
      </c>
      <c r="AA14" s="45">
        <v>11</v>
      </c>
      <c r="AB14" s="45">
        <v>11</v>
      </c>
      <c r="AC14" s="45">
        <v>22</v>
      </c>
      <c r="AD14" s="45">
        <v>23</v>
      </c>
      <c r="AE14" s="45">
        <v>18</v>
      </c>
      <c r="AF14" s="45">
        <v>14</v>
      </c>
      <c r="AG14" s="45">
        <v>20</v>
      </c>
      <c r="AH14" s="45">
        <v>17</v>
      </c>
      <c r="AI14" s="67">
        <v>37</v>
      </c>
      <c r="AJ14" s="67">
        <v>38</v>
      </c>
      <c r="AK14" s="45">
        <v>12</v>
      </c>
      <c r="AL14" s="45">
        <v>12</v>
      </c>
      <c r="AM14" s="45">
        <v>11</v>
      </c>
      <c r="AN14" s="45">
        <v>9</v>
      </c>
      <c r="AO14" s="21">
        <v>15</v>
      </c>
      <c r="AP14" s="21">
        <v>16</v>
      </c>
      <c r="AQ14" s="45">
        <v>8</v>
      </c>
      <c r="AR14" s="45">
        <v>10</v>
      </c>
      <c r="AS14" s="45">
        <v>10</v>
      </c>
      <c r="AT14" s="45">
        <v>8</v>
      </c>
      <c r="AU14" s="45">
        <v>10</v>
      </c>
      <c r="AV14" s="45">
        <v>10</v>
      </c>
      <c r="AW14" s="45">
        <v>12</v>
      </c>
      <c r="AX14" s="21">
        <v>23</v>
      </c>
      <c r="AY14" s="21">
        <v>23</v>
      </c>
      <c r="AZ14" s="45">
        <v>15</v>
      </c>
      <c r="BA14" s="45">
        <v>10</v>
      </c>
      <c r="BB14" s="45">
        <v>12</v>
      </c>
      <c r="BC14" s="45">
        <v>12</v>
      </c>
      <c r="BD14" s="45">
        <v>17</v>
      </c>
      <c r="BE14" s="45">
        <v>8</v>
      </c>
      <c r="BF14" s="45">
        <v>12</v>
      </c>
      <c r="BG14" s="45">
        <v>22</v>
      </c>
      <c r="BH14" s="45">
        <v>20</v>
      </c>
      <c r="BI14" s="45">
        <v>13</v>
      </c>
      <c r="BJ14" s="45">
        <v>12</v>
      </c>
      <c r="BK14" s="45">
        <v>11</v>
      </c>
      <c r="BL14" s="45">
        <v>13</v>
      </c>
      <c r="BM14" s="45">
        <v>10</v>
      </c>
      <c r="BN14" s="45">
        <v>11</v>
      </c>
      <c r="BO14" s="45">
        <v>12</v>
      </c>
      <c r="BP14" s="45">
        <v>12</v>
      </c>
    </row>
    <row r="15" spans="1:68" x14ac:dyDescent="0.25">
      <c r="A15" s="20" t="s">
        <v>341</v>
      </c>
      <c r="B15" s="77">
        <v>13</v>
      </c>
      <c r="C15" s="45">
        <v>21</v>
      </c>
      <c r="D15" s="77">
        <v>14</v>
      </c>
      <c r="E15" s="77">
        <v>11</v>
      </c>
      <c r="F15" s="87">
        <v>11</v>
      </c>
      <c r="G15" s="87">
        <v>14</v>
      </c>
      <c r="H15" s="77">
        <v>12</v>
      </c>
      <c r="I15" s="77">
        <v>12</v>
      </c>
      <c r="J15" s="77">
        <v>12</v>
      </c>
      <c r="K15" s="77">
        <v>13</v>
      </c>
      <c r="L15" s="77">
        <v>13</v>
      </c>
      <c r="M15" s="77">
        <v>16</v>
      </c>
      <c r="N15" s="77">
        <v>17</v>
      </c>
      <c r="O15" s="172">
        <v>9</v>
      </c>
      <c r="P15" s="61">
        <v>9</v>
      </c>
      <c r="Q15" s="77">
        <v>11</v>
      </c>
      <c r="R15" s="77">
        <v>11</v>
      </c>
      <c r="S15" s="77">
        <v>25</v>
      </c>
      <c r="T15" s="77">
        <v>15</v>
      </c>
      <c r="U15" s="77">
        <v>19</v>
      </c>
      <c r="V15" s="77">
        <v>30</v>
      </c>
      <c r="W15" s="87">
        <v>15</v>
      </c>
      <c r="X15" s="172">
        <v>15</v>
      </c>
      <c r="Y15" s="61">
        <v>16</v>
      </c>
      <c r="Z15" s="172">
        <v>17</v>
      </c>
      <c r="AA15" s="45">
        <v>10</v>
      </c>
      <c r="AB15" s="77">
        <v>11</v>
      </c>
      <c r="AC15" s="45">
        <v>22</v>
      </c>
      <c r="AD15" s="87">
        <v>23</v>
      </c>
      <c r="AE15" s="45">
        <v>18</v>
      </c>
      <c r="AF15" s="45">
        <v>14</v>
      </c>
      <c r="AG15" s="45">
        <v>20</v>
      </c>
      <c r="AH15" s="77">
        <v>17</v>
      </c>
      <c r="AI15" s="172">
        <v>37</v>
      </c>
      <c r="AJ15" s="172">
        <v>38</v>
      </c>
      <c r="AK15" s="77">
        <v>12</v>
      </c>
      <c r="AL15" s="77">
        <v>12</v>
      </c>
      <c r="AM15" s="77">
        <v>11</v>
      </c>
      <c r="AN15" s="77">
        <v>9</v>
      </c>
      <c r="AO15" s="87">
        <v>15</v>
      </c>
      <c r="AP15" s="87">
        <v>16</v>
      </c>
      <c r="AQ15" s="77">
        <v>8</v>
      </c>
      <c r="AR15" s="77">
        <v>10</v>
      </c>
      <c r="AS15" s="77">
        <v>10</v>
      </c>
      <c r="AT15" s="77">
        <v>8</v>
      </c>
      <c r="AU15" s="77">
        <v>10</v>
      </c>
      <c r="AV15" s="77">
        <v>10</v>
      </c>
      <c r="AW15" s="77">
        <v>12</v>
      </c>
      <c r="AX15" s="87">
        <v>23</v>
      </c>
      <c r="AY15" s="87">
        <v>23</v>
      </c>
      <c r="AZ15" s="45">
        <v>15</v>
      </c>
      <c r="BA15" s="77">
        <v>10</v>
      </c>
      <c r="BB15" s="77">
        <v>12</v>
      </c>
      <c r="BC15" s="77">
        <v>12</v>
      </c>
      <c r="BD15" s="45">
        <v>17</v>
      </c>
      <c r="BE15" s="77">
        <v>8</v>
      </c>
      <c r="BF15" s="77">
        <v>12</v>
      </c>
      <c r="BG15" s="77">
        <v>23</v>
      </c>
      <c r="BH15" s="77">
        <v>20</v>
      </c>
      <c r="BI15" s="77">
        <v>13</v>
      </c>
      <c r="BJ15" s="77">
        <v>12</v>
      </c>
      <c r="BK15" s="77">
        <v>11</v>
      </c>
      <c r="BL15" s="77">
        <v>13</v>
      </c>
      <c r="BM15" s="45">
        <v>10</v>
      </c>
      <c r="BN15" s="77">
        <v>11</v>
      </c>
      <c r="BO15" s="77">
        <v>12</v>
      </c>
      <c r="BP15" s="77">
        <v>12</v>
      </c>
    </row>
    <row r="16" spans="1:68" x14ac:dyDescent="0.25">
      <c r="A16" s="20" t="s">
        <v>419</v>
      </c>
      <c r="B16" s="77">
        <v>13</v>
      </c>
      <c r="C16" s="45">
        <v>21</v>
      </c>
      <c r="D16" s="77">
        <v>14</v>
      </c>
      <c r="E16" s="77">
        <v>11</v>
      </c>
      <c r="F16" s="87">
        <v>11</v>
      </c>
      <c r="G16" s="87">
        <v>14</v>
      </c>
      <c r="H16" s="77">
        <v>12</v>
      </c>
      <c r="I16" s="77">
        <v>12</v>
      </c>
      <c r="J16" s="77">
        <v>12</v>
      </c>
      <c r="K16" s="77">
        <v>13</v>
      </c>
      <c r="L16" s="77">
        <v>13</v>
      </c>
      <c r="M16" s="77">
        <v>16</v>
      </c>
      <c r="N16" s="77">
        <v>17</v>
      </c>
      <c r="O16" s="172">
        <v>9</v>
      </c>
      <c r="P16" s="61">
        <v>9</v>
      </c>
      <c r="Q16" s="77">
        <v>11</v>
      </c>
      <c r="R16" s="77">
        <v>11</v>
      </c>
      <c r="S16" s="77">
        <v>25</v>
      </c>
      <c r="T16" s="77">
        <v>15</v>
      </c>
      <c r="U16" s="77">
        <v>19</v>
      </c>
      <c r="V16" s="77">
        <v>30</v>
      </c>
      <c r="W16" s="78">
        <v>15</v>
      </c>
      <c r="X16" s="172">
        <v>15</v>
      </c>
      <c r="Y16" s="61">
        <v>16</v>
      </c>
      <c r="Z16" s="172">
        <v>17</v>
      </c>
      <c r="AA16" s="45">
        <v>10</v>
      </c>
      <c r="AB16" s="77">
        <v>11</v>
      </c>
      <c r="AC16" s="45">
        <v>22</v>
      </c>
      <c r="AD16" s="87">
        <v>23</v>
      </c>
      <c r="AE16" s="45">
        <v>18</v>
      </c>
      <c r="AF16" s="45">
        <v>14</v>
      </c>
      <c r="AG16" s="45">
        <v>20</v>
      </c>
      <c r="AH16" s="77">
        <v>17</v>
      </c>
      <c r="AI16" s="172">
        <v>37</v>
      </c>
      <c r="AJ16" s="172">
        <v>38</v>
      </c>
      <c r="AK16" s="77">
        <v>12</v>
      </c>
      <c r="AL16" s="77">
        <v>12</v>
      </c>
      <c r="AM16" s="77">
        <v>11</v>
      </c>
      <c r="AN16" s="77">
        <v>9</v>
      </c>
      <c r="AO16" s="87">
        <v>15</v>
      </c>
      <c r="AP16" s="87">
        <v>16</v>
      </c>
      <c r="AQ16" s="77">
        <v>8</v>
      </c>
      <c r="AR16" s="77">
        <v>10</v>
      </c>
      <c r="AS16" s="77">
        <v>10</v>
      </c>
      <c r="AT16" s="77">
        <v>8</v>
      </c>
      <c r="AU16" s="77">
        <v>10</v>
      </c>
      <c r="AV16" s="77">
        <v>10</v>
      </c>
      <c r="AW16" s="77">
        <v>0</v>
      </c>
      <c r="AX16" s="87">
        <v>23</v>
      </c>
      <c r="AY16" s="87">
        <v>23</v>
      </c>
      <c r="AZ16" s="45">
        <v>15</v>
      </c>
      <c r="BA16" s="77">
        <v>10</v>
      </c>
      <c r="BB16" s="77">
        <v>12</v>
      </c>
      <c r="BC16" s="77">
        <v>12</v>
      </c>
      <c r="BD16" s="45">
        <v>17</v>
      </c>
      <c r="BE16" s="77">
        <v>8</v>
      </c>
      <c r="BF16" s="77">
        <v>12</v>
      </c>
      <c r="BG16" s="77">
        <v>22</v>
      </c>
      <c r="BH16" s="77">
        <v>20</v>
      </c>
      <c r="BI16" s="77">
        <v>13</v>
      </c>
      <c r="BJ16" s="77">
        <v>12</v>
      </c>
      <c r="BK16" s="77">
        <v>11</v>
      </c>
      <c r="BL16" s="77">
        <v>13</v>
      </c>
      <c r="BM16" s="45">
        <v>10</v>
      </c>
      <c r="BN16" s="77">
        <v>11</v>
      </c>
      <c r="BO16" s="77">
        <v>12</v>
      </c>
      <c r="BP16" s="77">
        <v>12</v>
      </c>
    </row>
    <row r="17" spans="1:68" x14ac:dyDescent="0.25">
      <c r="A17" s="20" t="s">
        <v>886</v>
      </c>
      <c r="B17" s="45">
        <v>12</v>
      </c>
      <c r="C17" s="45">
        <v>21</v>
      </c>
      <c r="D17" s="45">
        <v>14</v>
      </c>
      <c r="E17" s="45">
        <v>11</v>
      </c>
      <c r="F17" s="45">
        <v>12</v>
      </c>
      <c r="G17" s="45">
        <v>14</v>
      </c>
      <c r="H17" s="45">
        <v>12</v>
      </c>
      <c r="I17" s="45">
        <v>12</v>
      </c>
      <c r="J17" s="45">
        <v>12</v>
      </c>
      <c r="K17" s="45">
        <v>13</v>
      </c>
      <c r="L17" s="45">
        <v>13</v>
      </c>
      <c r="M17" s="77">
        <v>16</v>
      </c>
      <c r="N17" s="45">
        <v>17</v>
      </c>
      <c r="O17" s="61">
        <v>9</v>
      </c>
      <c r="P17" s="61">
        <v>9</v>
      </c>
      <c r="Q17" s="45">
        <v>11</v>
      </c>
      <c r="R17" s="45">
        <v>11</v>
      </c>
      <c r="S17" s="45">
        <v>25</v>
      </c>
      <c r="T17" s="45">
        <v>15</v>
      </c>
      <c r="U17" s="45">
        <v>19</v>
      </c>
      <c r="V17" s="45">
        <v>30</v>
      </c>
      <c r="W17" s="21">
        <v>15</v>
      </c>
      <c r="X17" s="61">
        <v>15</v>
      </c>
      <c r="Y17" s="61">
        <v>16</v>
      </c>
      <c r="Z17" s="63">
        <v>18</v>
      </c>
      <c r="AA17" s="45">
        <v>11</v>
      </c>
      <c r="AB17" s="45">
        <v>11</v>
      </c>
      <c r="AC17" s="45">
        <v>22</v>
      </c>
      <c r="AD17" s="45">
        <v>23</v>
      </c>
      <c r="AE17" s="45">
        <v>18</v>
      </c>
      <c r="AF17" s="45">
        <v>14</v>
      </c>
      <c r="AG17" s="45">
        <v>20</v>
      </c>
      <c r="AH17" s="45">
        <v>17</v>
      </c>
      <c r="AI17" s="172">
        <v>38</v>
      </c>
      <c r="AJ17" s="172">
        <v>38</v>
      </c>
      <c r="AK17" s="45">
        <v>12</v>
      </c>
      <c r="AL17" s="45">
        <v>12</v>
      </c>
      <c r="AM17" s="45">
        <v>11</v>
      </c>
      <c r="AN17" s="45">
        <v>9</v>
      </c>
      <c r="AO17" s="87">
        <v>15</v>
      </c>
      <c r="AP17" s="87">
        <v>16</v>
      </c>
      <c r="AQ17" s="45">
        <v>8</v>
      </c>
      <c r="AR17" s="45">
        <v>10</v>
      </c>
      <c r="AS17" s="45">
        <v>10</v>
      </c>
      <c r="AT17" s="45">
        <v>8</v>
      </c>
      <c r="AU17" s="45">
        <v>10</v>
      </c>
      <c r="AV17" s="45">
        <v>10</v>
      </c>
      <c r="AW17" s="45">
        <v>12</v>
      </c>
      <c r="AX17" s="87">
        <v>23</v>
      </c>
      <c r="AY17" s="87">
        <v>23</v>
      </c>
      <c r="AZ17" s="45">
        <v>15</v>
      </c>
      <c r="BA17" s="45">
        <v>10</v>
      </c>
      <c r="BB17" s="45">
        <v>12</v>
      </c>
      <c r="BC17" s="45">
        <v>12</v>
      </c>
      <c r="BD17" s="45">
        <v>17</v>
      </c>
      <c r="BE17" s="45">
        <v>8</v>
      </c>
      <c r="BF17" s="45">
        <v>12</v>
      </c>
      <c r="BG17" s="45">
        <v>22</v>
      </c>
      <c r="BH17" s="45">
        <v>20</v>
      </c>
      <c r="BI17" s="45">
        <v>13</v>
      </c>
      <c r="BJ17" s="45">
        <v>12</v>
      </c>
      <c r="BK17" s="45">
        <v>11</v>
      </c>
      <c r="BL17" s="45">
        <v>13</v>
      </c>
      <c r="BM17" s="45">
        <v>10</v>
      </c>
      <c r="BN17" s="45">
        <v>11</v>
      </c>
      <c r="BO17" s="45">
        <v>12</v>
      </c>
      <c r="BP17" s="45">
        <v>12</v>
      </c>
    </row>
    <row r="18" spans="1:68" x14ac:dyDescent="0.25">
      <c r="A18" s="20" t="s">
        <v>865</v>
      </c>
      <c r="B18" s="45">
        <v>13</v>
      </c>
      <c r="C18" s="59">
        <v>21</v>
      </c>
      <c r="D18" s="45">
        <v>14</v>
      </c>
      <c r="E18" s="45">
        <v>11</v>
      </c>
      <c r="F18" s="87">
        <v>11</v>
      </c>
      <c r="G18" s="87">
        <v>14</v>
      </c>
      <c r="H18" s="45">
        <v>12</v>
      </c>
      <c r="I18" s="45">
        <v>12</v>
      </c>
      <c r="J18" s="45">
        <v>11</v>
      </c>
      <c r="K18" s="45">
        <v>13</v>
      </c>
      <c r="L18" s="45">
        <v>13</v>
      </c>
      <c r="M18" s="77">
        <v>16</v>
      </c>
      <c r="N18" s="45">
        <v>17</v>
      </c>
      <c r="O18" s="61">
        <v>9</v>
      </c>
      <c r="P18" s="61">
        <v>9</v>
      </c>
      <c r="Q18" s="45">
        <v>11</v>
      </c>
      <c r="R18" s="45">
        <v>11</v>
      </c>
      <c r="S18" s="45">
        <v>24</v>
      </c>
      <c r="T18" s="45">
        <v>15</v>
      </c>
      <c r="U18" s="45">
        <v>19</v>
      </c>
      <c r="V18" s="77">
        <v>29</v>
      </c>
      <c r="W18" s="21">
        <v>15</v>
      </c>
      <c r="X18" s="61">
        <v>15</v>
      </c>
      <c r="Y18" s="61">
        <v>16</v>
      </c>
      <c r="Z18" s="172">
        <v>17</v>
      </c>
      <c r="AA18" s="45">
        <v>10</v>
      </c>
      <c r="AB18" s="45">
        <v>9</v>
      </c>
      <c r="AC18" s="45">
        <v>22</v>
      </c>
      <c r="AD18" s="45">
        <v>23</v>
      </c>
      <c r="AE18" s="45">
        <v>17</v>
      </c>
      <c r="AF18" s="45">
        <v>14</v>
      </c>
      <c r="AG18" s="45">
        <v>19</v>
      </c>
      <c r="AH18" s="45">
        <v>17</v>
      </c>
      <c r="AI18" s="172">
        <v>36</v>
      </c>
      <c r="AJ18" s="172">
        <v>39</v>
      </c>
      <c r="AK18" s="45">
        <v>12</v>
      </c>
      <c r="AL18" s="45">
        <v>12</v>
      </c>
      <c r="AM18" s="45">
        <v>11</v>
      </c>
      <c r="AN18" s="45">
        <v>9</v>
      </c>
      <c r="AO18" s="87">
        <v>15</v>
      </c>
      <c r="AP18" s="87">
        <v>16</v>
      </c>
      <c r="AQ18" s="45">
        <v>8</v>
      </c>
      <c r="AR18" s="45">
        <v>10</v>
      </c>
      <c r="AS18" s="45">
        <v>10</v>
      </c>
      <c r="AT18" s="45">
        <v>8</v>
      </c>
      <c r="AU18" s="45">
        <v>10</v>
      </c>
      <c r="AV18" s="45">
        <v>10</v>
      </c>
      <c r="AW18" s="45">
        <v>12</v>
      </c>
      <c r="AX18" s="87">
        <v>23</v>
      </c>
      <c r="AY18" s="87">
        <v>23</v>
      </c>
      <c r="AZ18" s="45">
        <v>15</v>
      </c>
      <c r="BA18" s="45">
        <v>10</v>
      </c>
      <c r="BB18" s="45">
        <v>12</v>
      </c>
      <c r="BC18" s="45">
        <v>12</v>
      </c>
      <c r="BD18" s="45">
        <v>16</v>
      </c>
      <c r="BE18" s="45">
        <v>8</v>
      </c>
      <c r="BF18" s="45">
        <v>12</v>
      </c>
      <c r="BG18" s="45">
        <v>22</v>
      </c>
      <c r="BH18" s="45">
        <v>20</v>
      </c>
      <c r="BI18" s="45">
        <v>13</v>
      </c>
      <c r="BJ18" s="45">
        <v>12</v>
      </c>
      <c r="BK18" s="45">
        <v>11</v>
      </c>
      <c r="BL18" s="45">
        <v>13</v>
      </c>
      <c r="BM18" s="45">
        <v>10</v>
      </c>
      <c r="BN18" s="45">
        <v>12</v>
      </c>
      <c r="BO18" s="45">
        <v>12</v>
      </c>
      <c r="BP18" s="45">
        <v>12</v>
      </c>
    </row>
    <row r="19" spans="1:68" x14ac:dyDescent="0.25">
      <c r="A19" s="20" t="s">
        <v>861</v>
      </c>
      <c r="B19" s="45">
        <v>13</v>
      </c>
      <c r="C19" s="45">
        <v>21</v>
      </c>
      <c r="D19" s="45">
        <v>14</v>
      </c>
      <c r="E19" s="45">
        <v>11</v>
      </c>
      <c r="F19" s="87">
        <v>11</v>
      </c>
      <c r="G19" s="87">
        <v>14</v>
      </c>
      <c r="H19" s="45">
        <v>12</v>
      </c>
      <c r="I19" s="45">
        <v>12</v>
      </c>
      <c r="J19" s="45">
        <v>11</v>
      </c>
      <c r="K19" s="45">
        <v>13</v>
      </c>
      <c r="L19" s="45">
        <v>13</v>
      </c>
      <c r="M19" s="77">
        <v>16</v>
      </c>
      <c r="N19" s="45">
        <v>17</v>
      </c>
      <c r="O19" s="61">
        <v>9</v>
      </c>
      <c r="P19" s="61">
        <v>9</v>
      </c>
      <c r="Q19" s="45">
        <v>11</v>
      </c>
      <c r="R19" s="45">
        <v>11</v>
      </c>
      <c r="S19" s="45">
        <v>24</v>
      </c>
      <c r="T19" s="45">
        <v>15</v>
      </c>
      <c r="U19" s="45">
        <v>19</v>
      </c>
      <c r="V19" s="77">
        <v>29</v>
      </c>
      <c r="W19" s="21">
        <v>15</v>
      </c>
      <c r="X19" s="61">
        <v>15</v>
      </c>
      <c r="Y19" s="61">
        <v>16</v>
      </c>
      <c r="Z19" s="172">
        <v>17</v>
      </c>
      <c r="AA19" s="45">
        <v>10</v>
      </c>
      <c r="AB19" s="45">
        <v>11</v>
      </c>
      <c r="AC19" s="59">
        <v>22</v>
      </c>
      <c r="AD19" s="59">
        <v>23</v>
      </c>
      <c r="AE19" s="45">
        <v>17</v>
      </c>
      <c r="AF19" s="45">
        <v>14</v>
      </c>
      <c r="AG19" s="45">
        <v>19</v>
      </c>
      <c r="AH19" s="45">
        <v>17</v>
      </c>
      <c r="AI19" s="172">
        <v>38</v>
      </c>
      <c r="AJ19" s="172">
        <v>38</v>
      </c>
      <c r="AK19" s="45">
        <v>12</v>
      </c>
      <c r="AL19" s="45">
        <v>12</v>
      </c>
      <c r="AM19" s="45">
        <v>11</v>
      </c>
      <c r="AN19" s="45">
        <v>9</v>
      </c>
      <c r="AO19" s="78">
        <v>15</v>
      </c>
      <c r="AP19" s="78">
        <v>16</v>
      </c>
      <c r="AQ19" s="45">
        <v>8</v>
      </c>
      <c r="AR19" s="45">
        <v>10</v>
      </c>
      <c r="AS19" s="45">
        <v>10</v>
      </c>
      <c r="AT19" s="45">
        <v>8</v>
      </c>
      <c r="AU19" s="45">
        <v>10</v>
      </c>
      <c r="AV19" s="45">
        <v>10</v>
      </c>
      <c r="AW19" s="45">
        <v>12</v>
      </c>
      <c r="AX19" s="78">
        <v>23</v>
      </c>
      <c r="AY19" s="78">
        <v>23</v>
      </c>
      <c r="AZ19" s="45">
        <v>15</v>
      </c>
      <c r="BA19" s="45">
        <v>10</v>
      </c>
      <c r="BB19" s="45">
        <v>12</v>
      </c>
      <c r="BC19" s="45">
        <v>12</v>
      </c>
      <c r="BD19" s="45">
        <v>17</v>
      </c>
      <c r="BE19" s="45">
        <v>8</v>
      </c>
      <c r="BF19" s="45">
        <v>12</v>
      </c>
      <c r="BG19" s="45">
        <v>22</v>
      </c>
      <c r="BH19" s="45">
        <v>20</v>
      </c>
      <c r="BI19" s="45">
        <v>13</v>
      </c>
      <c r="BJ19" s="45">
        <v>12</v>
      </c>
      <c r="BK19" s="45">
        <v>11</v>
      </c>
      <c r="BL19" s="45">
        <v>13</v>
      </c>
      <c r="BM19" s="45">
        <v>10</v>
      </c>
      <c r="BN19" s="45">
        <v>12</v>
      </c>
      <c r="BO19" s="45">
        <v>12</v>
      </c>
      <c r="BP19" s="45">
        <v>12</v>
      </c>
    </row>
    <row r="20" spans="1:68" x14ac:dyDescent="0.25">
      <c r="A20" s="43">
        <v>400621</v>
      </c>
      <c r="B20" s="76">
        <v>13</v>
      </c>
      <c r="C20" s="59">
        <v>21</v>
      </c>
      <c r="D20" s="76">
        <v>14</v>
      </c>
      <c r="E20" s="76">
        <v>11</v>
      </c>
      <c r="F20" s="59">
        <v>12</v>
      </c>
      <c r="G20" s="78">
        <v>14</v>
      </c>
      <c r="H20" s="76">
        <v>12</v>
      </c>
      <c r="I20" s="76">
        <v>12</v>
      </c>
      <c r="J20" s="76">
        <v>12</v>
      </c>
      <c r="K20" s="76">
        <v>13</v>
      </c>
      <c r="L20" s="76">
        <v>13</v>
      </c>
      <c r="M20" s="76">
        <v>16</v>
      </c>
      <c r="N20" s="76">
        <v>17</v>
      </c>
      <c r="O20" s="172">
        <v>9</v>
      </c>
      <c r="P20" s="61">
        <v>9</v>
      </c>
      <c r="Q20" s="76">
        <v>11</v>
      </c>
      <c r="R20" s="76">
        <v>11</v>
      </c>
      <c r="S20" s="76">
        <v>25</v>
      </c>
      <c r="T20" s="76">
        <v>15</v>
      </c>
      <c r="U20" s="76">
        <v>19</v>
      </c>
      <c r="V20" s="76">
        <v>30</v>
      </c>
      <c r="W20" s="78">
        <v>15</v>
      </c>
      <c r="X20" s="172">
        <v>16</v>
      </c>
      <c r="Y20" s="61">
        <v>16</v>
      </c>
      <c r="Z20" s="63">
        <v>18</v>
      </c>
      <c r="AA20" s="76">
        <v>11</v>
      </c>
      <c r="AB20" s="77">
        <v>11</v>
      </c>
      <c r="AC20" s="59">
        <v>22</v>
      </c>
      <c r="AD20" s="78">
        <v>23</v>
      </c>
      <c r="AE20" s="59">
        <v>18</v>
      </c>
      <c r="AF20" s="59">
        <v>14</v>
      </c>
      <c r="AG20" s="59">
        <v>20</v>
      </c>
      <c r="AH20" s="76">
        <v>17</v>
      </c>
      <c r="AI20" s="172">
        <v>37</v>
      </c>
      <c r="AJ20" s="172">
        <v>38</v>
      </c>
      <c r="AK20" s="77">
        <v>12</v>
      </c>
      <c r="AL20" s="76">
        <v>12</v>
      </c>
      <c r="AM20" s="76">
        <v>11</v>
      </c>
      <c r="AN20" s="76">
        <v>9</v>
      </c>
      <c r="AO20" s="78">
        <v>15</v>
      </c>
      <c r="AP20" s="78">
        <v>16</v>
      </c>
      <c r="AQ20" s="76">
        <v>8</v>
      </c>
      <c r="AR20" s="76">
        <v>10</v>
      </c>
      <c r="AS20" s="76">
        <v>10</v>
      </c>
      <c r="AT20" s="76">
        <v>8</v>
      </c>
      <c r="AU20" s="76">
        <v>10</v>
      </c>
      <c r="AV20" s="76">
        <v>10</v>
      </c>
      <c r="AW20" s="76">
        <v>12</v>
      </c>
      <c r="AX20" s="78">
        <v>23</v>
      </c>
      <c r="AY20" s="78">
        <v>23</v>
      </c>
      <c r="AZ20" s="59">
        <v>15</v>
      </c>
      <c r="BA20" s="76">
        <v>10</v>
      </c>
      <c r="BB20" s="76">
        <v>12</v>
      </c>
      <c r="BC20" s="76">
        <v>12</v>
      </c>
      <c r="BD20" s="59">
        <v>17</v>
      </c>
      <c r="BE20" s="76">
        <v>8</v>
      </c>
      <c r="BF20" s="76">
        <v>12</v>
      </c>
      <c r="BG20" s="76">
        <v>22</v>
      </c>
      <c r="BH20" s="76">
        <v>20</v>
      </c>
      <c r="BI20" s="76">
        <v>13</v>
      </c>
      <c r="BJ20" s="76">
        <v>12</v>
      </c>
      <c r="BK20" s="76">
        <v>11</v>
      </c>
      <c r="BL20" s="76">
        <v>13</v>
      </c>
      <c r="BM20" s="59">
        <v>10</v>
      </c>
      <c r="BN20" s="76">
        <v>11</v>
      </c>
      <c r="BO20" s="76">
        <v>12</v>
      </c>
      <c r="BP20" s="76">
        <v>12</v>
      </c>
    </row>
    <row r="21" spans="1:68" x14ac:dyDescent="0.25">
      <c r="A21" s="20" t="s">
        <v>266</v>
      </c>
      <c r="B21" s="77">
        <v>13</v>
      </c>
      <c r="C21" s="45">
        <v>21</v>
      </c>
      <c r="D21" s="77">
        <v>14</v>
      </c>
      <c r="E21" s="77">
        <v>11</v>
      </c>
      <c r="F21" s="45">
        <v>12</v>
      </c>
      <c r="G21" s="87">
        <v>14</v>
      </c>
      <c r="H21" s="77">
        <v>12</v>
      </c>
      <c r="I21" s="77">
        <v>12</v>
      </c>
      <c r="J21" s="77">
        <v>12</v>
      </c>
      <c r="K21" s="77">
        <v>13</v>
      </c>
      <c r="L21" s="77">
        <v>13</v>
      </c>
      <c r="M21" s="77">
        <v>16</v>
      </c>
      <c r="N21" s="77">
        <v>17</v>
      </c>
      <c r="O21" s="172">
        <v>9</v>
      </c>
      <c r="P21" s="61">
        <v>9</v>
      </c>
      <c r="Q21" s="77">
        <v>11</v>
      </c>
      <c r="R21" s="77">
        <v>11</v>
      </c>
      <c r="S21" s="77">
        <v>25</v>
      </c>
      <c r="T21" s="77">
        <v>15</v>
      </c>
      <c r="U21" s="77">
        <v>19</v>
      </c>
      <c r="V21" s="77">
        <v>30</v>
      </c>
      <c r="W21" s="78">
        <v>15</v>
      </c>
      <c r="X21" s="172">
        <v>16</v>
      </c>
      <c r="Y21" s="61">
        <v>16</v>
      </c>
      <c r="Z21" s="63">
        <v>18</v>
      </c>
      <c r="AA21" s="77">
        <v>11</v>
      </c>
      <c r="AB21" s="77">
        <v>11</v>
      </c>
      <c r="AC21" s="45">
        <v>22</v>
      </c>
      <c r="AD21" s="87">
        <v>23</v>
      </c>
      <c r="AE21" s="45">
        <v>18</v>
      </c>
      <c r="AF21" s="45">
        <v>14</v>
      </c>
      <c r="AG21" s="45">
        <v>20</v>
      </c>
      <c r="AH21" s="77">
        <v>17</v>
      </c>
      <c r="AI21" s="78">
        <v>37</v>
      </c>
      <c r="AJ21" s="78">
        <v>38</v>
      </c>
      <c r="AK21" s="77">
        <v>12</v>
      </c>
      <c r="AL21" s="77">
        <v>12</v>
      </c>
      <c r="AM21" s="77">
        <v>11</v>
      </c>
      <c r="AN21" s="77">
        <v>9</v>
      </c>
      <c r="AO21" s="87">
        <v>15</v>
      </c>
      <c r="AP21" s="87">
        <v>16</v>
      </c>
      <c r="AQ21" s="77">
        <v>8</v>
      </c>
      <c r="AR21" s="77">
        <v>10</v>
      </c>
      <c r="AS21" s="77">
        <v>10</v>
      </c>
      <c r="AT21" s="77">
        <v>8</v>
      </c>
      <c r="AU21" s="77">
        <v>10</v>
      </c>
      <c r="AV21" s="77">
        <v>10</v>
      </c>
      <c r="AW21" s="77">
        <v>12</v>
      </c>
      <c r="AX21" s="87">
        <v>23</v>
      </c>
      <c r="AY21" s="87">
        <v>23</v>
      </c>
      <c r="AZ21" s="45">
        <v>15</v>
      </c>
      <c r="BA21" s="77">
        <v>10</v>
      </c>
      <c r="BB21" s="77">
        <v>12</v>
      </c>
      <c r="BC21" s="77">
        <v>12</v>
      </c>
      <c r="BD21" s="45">
        <v>17</v>
      </c>
      <c r="BE21" s="77">
        <v>8</v>
      </c>
      <c r="BF21" s="77">
        <v>12</v>
      </c>
      <c r="BG21" s="77">
        <v>22</v>
      </c>
      <c r="BH21" s="77">
        <v>20</v>
      </c>
      <c r="BI21" s="77">
        <v>13</v>
      </c>
      <c r="BJ21" s="77">
        <v>12</v>
      </c>
      <c r="BK21" s="77">
        <v>11</v>
      </c>
      <c r="BL21" s="77">
        <v>13</v>
      </c>
      <c r="BM21" s="45">
        <v>10</v>
      </c>
      <c r="BN21" s="77">
        <v>11</v>
      </c>
      <c r="BO21" s="77">
        <v>12</v>
      </c>
      <c r="BP21" s="77">
        <v>12</v>
      </c>
    </row>
    <row r="22" spans="1:68" x14ac:dyDescent="0.25">
      <c r="A22" s="20">
        <v>404565</v>
      </c>
      <c r="B22" s="76">
        <v>13</v>
      </c>
      <c r="C22" s="45">
        <v>21</v>
      </c>
      <c r="D22" s="76">
        <v>14</v>
      </c>
      <c r="E22" s="76">
        <v>11</v>
      </c>
      <c r="F22" s="78">
        <v>11</v>
      </c>
      <c r="G22" s="78">
        <v>14</v>
      </c>
      <c r="H22" s="76">
        <v>12</v>
      </c>
      <c r="I22" s="76">
        <v>12</v>
      </c>
      <c r="J22" s="45">
        <v>13</v>
      </c>
      <c r="K22" s="77">
        <v>13</v>
      </c>
      <c r="L22" s="76">
        <v>13</v>
      </c>
      <c r="M22" s="76">
        <v>17</v>
      </c>
      <c r="N22" s="76">
        <v>17</v>
      </c>
      <c r="O22" s="172">
        <v>9</v>
      </c>
      <c r="P22" s="61">
        <v>9</v>
      </c>
      <c r="Q22" s="76">
        <v>11</v>
      </c>
      <c r="R22" s="76">
        <v>11</v>
      </c>
      <c r="S22" s="77">
        <v>25</v>
      </c>
      <c r="T22" s="76">
        <v>15</v>
      </c>
      <c r="U22" s="76">
        <v>19</v>
      </c>
      <c r="V22" s="76">
        <v>31</v>
      </c>
      <c r="W22" s="78">
        <v>15</v>
      </c>
      <c r="X22" s="172">
        <v>15</v>
      </c>
      <c r="Y22" s="61">
        <v>16</v>
      </c>
      <c r="Z22" s="172">
        <v>17</v>
      </c>
      <c r="AA22" s="45">
        <v>10</v>
      </c>
      <c r="AB22" s="77">
        <v>11</v>
      </c>
      <c r="AC22" s="45">
        <v>22</v>
      </c>
      <c r="AD22" s="78">
        <v>23</v>
      </c>
      <c r="AE22" s="45">
        <v>17</v>
      </c>
      <c r="AF22" s="45">
        <v>14</v>
      </c>
      <c r="AG22" s="45">
        <v>19</v>
      </c>
      <c r="AH22" s="76">
        <v>17</v>
      </c>
      <c r="AI22" s="78">
        <v>38</v>
      </c>
      <c r="AJ22" s="172">
        <v>38</v>
      </c>
      <c r="AK22" s="76">
        <v>12</v>
      </c>
      <c r="AL22" s="76">
        <v>12</v>
      </c>
      <c r="AM22" s="76">
        <v>11</v>
      </c>
      <c r="AN22" s="76">
        <v>9</v>
      </c>
      <c r="AO22" s="78">
        <v>15</v>
      </c>
      <c r="AP22" s="78">
        <v>16</v>
      </c>
      <c r="AQ22" s="76">
        <v>8</v>
      </c>
      <c r="AR22" s="76">
        <v>10</v>
      </c>
      <c r="AS22" s="76">
        <v>10</v>
      </c>
      <c r="AT22" s="76">
        <v>8</v>
      </c>
      <c r="AU22" s="76">
        <v>10</v>
      </c>
      <c r="AV22" s="77">
        <v>11</v>
      </c>
      <c r="AW22" s="76">
        <v>12</v>
      </c>
      <c r="AX22" s="78">
        <v>23</v>
      </c>
      <c r="AY22" s="78">
        <v>23</v>
      </c>
      <c r="AZ22" s="45">
        <v>15</v>
      </c>
      <c r="BA22" s="76">
        <v>10</v>
      </c>
      <c r="BB22" s="76">
        <v>12</v>
      </c>
      <c r="BC22" s="76">
        <v>12</v>
      </c>
      <c r="BD22" s="45">
        <v>17</v>
      </c>
      <c r="BE22" s="76">
        <v>8</v>
      </c>
      <c r="BF22" s="45">
        <v>13</v>
      </c>
      <c r="BG22" s="77">
        <v>23</v>
      </c>
      <c r="BH22" s="76">
        <v>20</v>
      </c>
      <c r="BI22" s="76">
        <v>13</v>
      </c>
      <c r="BJ22" s="76">
        <v>12</v>
      </c>
      <c r="BK22" s="76">
        <v>11</v>
      </c>
      <c r="BL22" s="76">
        <v>13</v>
      </c>
      <c r="BM22" s="45">
        <v>10</v>
      </c>
      <c r="BN22" s="76">
        <v>11</v>
      </c>
      <c r="BO22" s="76">
        <v>12</v>
      </c>
      <c r="BP22" s="76">
        <v>12</v>
      </c>
    </row>
    <row r="23" spans="1:68" x14ac:dyDescent="0.25">
      <c r="A23" s="179">
        <v>512535</v>
      </c>
      <c r="B23" s="59">
        <v>13</v>
      </c>
      <c r="C23" s="45">
        <v>21</v>
      </c>
      <c r="D23" s="59">
        <v>14</v>
      </c>
      <c r="E23" s="59">
        <v>11</v>
      </c>
      <c r="F23" s="59">
        <v>11</v>
      </c>
      <c r="G23" s="59">
        <v>14</v>
      </c>
      <c r="H23" s="59">
        <v>12</v>
      </c>
      <c r="I23" s="59">
        <v>12</v>
      </c>
      <c r="J23" s="59">
        <v>12</v>
      </c>
      <c r="K23" s="59">
        <v>13</v>
      </c>
      <c r="L23" s="59">
        <v>13</v>
      </c>
      <c r="M23" s="59">
        <v>16</v>
      </c>
      <c r="N23" s="59">
        <v>17</v>
      </c>
      <c r="O23" s="63">
        <v>9</v>
      </c>
      <c r="P23" s="61">
        <v>9</v>
      </c>
      <c r="Q23" s="59">
        <v>11</v>
      </c>
      <c r="R23" s="59">
        <v>11</v>
      </c>
      <c r="S23" s="59">
        <v>25</v>
      </c>
      <c r="T23" s="59">
        <v>15</v>
      </c>
      <c r="U23" s="59">
        <v>19</v>
      </c>
      <c r="V23" s="59">
        <v>30</v>
      </c>
      <c r="W23" s="59">
        <v>15</v>
      </c>
      <c r="X23" s="63">
        <v>15</v>
      </c>
      <c r="Y23" s="61">
        <v>16</v>
      </c>
      <c r="Z23" s="63">
        <v>17</v>
      </c>
      <c r="AA23" s="45">
        <v>10</v>
      </c>
      <c r="AB23" s="45">
        <v>11</v>
      </c>
      <c r="AC23" s="45">
        <v>22</v>
      </c>
      <c r="AD23" s="59">
        <v>23</v>
      </c>
      <c r="AE23" s="45">
        <v>18</v>
      </c>
      <c r="AF23" s="45">
        <v>14</v>
      </c>
      <c r="AG23" s="59">
        <v>18</v>
      </c>
      <c r="AH23" s="59">
        <v>17</v>
      </c>
      <c r="AI23" s="59">
        <v>39</v>
      </c>
      <c r="AJ23" s="63">
        <v>40</v>
      </c>
      <c r="AK23" s="45">
        <v>12</v>
      </c>
      <c r="AL23" s="59">
        <v>12</v>
      </c>
      <c r="AM23" s="59">
        <v>11</v>
      </c>
      <c r="AN23" s="59">
        <v>9</v>
      </c>
      <c r="AO23" s="59">
        <v>15</v>
      </c>
      <c r="AP23" s="59">
        <v>16</v>
      </c>
      <c r="AQ23" s="59">
        <v>8</v>
      </c>
      <c r="AR23" s="59">
        <v>10</v>
      </c>
      <c r="AS23" s="59">
        <v>10</v>
      </c>
      <c r="AT23" s="59">
        <v>8</v>
      </c>
      <c r="AU23" s="59">
        <v>10</v>
      </c>
      <c r="AV23" s="59">
        <v>10</v>
      </c>
      <c r="AW23" s="59">
        <v>12</v>
      </c>
      <c r="AX23" s="59">
        <v>23</v>
      </c>
      <c r="AY23" s="59">
        <v>23</v>
      </c>
      <c r="AZ23" s="45">
        <v>15</v>
      </c>
      <c r="BA23" s="59">
        <v>10</v>
      </c>
      <c r="BB23" s="59">
        <v>12</v>
      </c>
      <c r="BC23" s="59">
        <v>12</v>
      </c>
      <c r="BD23" s="45">
        <v>16</v>
      </c>
      <c r="BE23" s="59">
        <v>8</v>
      </c>
      <c r="BF23" s="59">
        <v>12</v>
      </c>
      <c r="BG23" s="59">
        <v>22</v>
      </c>
      <c r="BH23" s="59">
        <v>20</v>
      </c>
      <c r="BI23" s="59">
        <v>13</v>
      </c>
      <c r="BJ23" s="59">
        <v>12</v>
      </c>
      <c r="BK23" s="59">
        <v>11</v>
      </c>
      <c r="BL23" s="59">
        <v>13</v>
      </c>
      <c r="BM23" s="45">
        <v>10</v>
      </c>
      <c r="BN23" s="59">
        <v>11</v>
      </c>
      <c r="BO23" s="59">
        <v>12</v>
      </c>
      <c r="BP23" s="59">
        <v>12</v>
      </c>
    </row>
    <row r="24" spans="1:68" x14ac:dyDescent="0.25">
      <c r="A24" s="20" t="s">
        <v>880</v>
      </c>
      <c r="B24" s="45">
        <v>13</v>
      </c>
      <c r="C24" s="45">
        <v>21</v>
      </c>
      <c r="D24" s="45">
        <v>14</v>
      </c>
      <c r="E24" s="45">
        <v>11</v>
      </c>
      <c r="F24" s="87">
        <v>11</v>
      </c>
      <c r="G24" s="87">
        <v>14</v>
      </c>
      <c r="H24" s="45">
        <v>12</v>
      </c>
      <c r="I24" s="45">
        <v>12</v>
      </c>
      <c r="J24" s="45">
        <v>12</v>
      </c>
      <c r="K24" s="45">
        <v>13</v>
      </c>
      <c r="L24" s="45">
        <v>13</v>
      </c>
      <c r="M24" s="77">
        <v>16</v>
      </c>
      <c r="N24" s="45">
        <v>17</v>
      </c>
      <c r="O24" s="61">
        <v>9</v>
      </c>
      <c r="P24" s="61">
        <v>9</v>
      </c>
      <c r="Q24" s="45">
        <v>11</v>
      </c>
      <c r="R24" s="45">
        <v>11</v>
      </c>
      <c r="S24" s="45">
        <v>25</v>
      </c>
      <c r="T24" s="45">
        <v>15</v>
      </c>
      <c r="U24" s="45">
        <v>19</v>
      </c>
      <c r="V24" s="45">
        <v>30</v>
      </c>
      <c r="W24" s="21">
        <v>15</v>
      </c>
      <c r="X24" s="4">
        <v>15</v>
      </c>
      <c r="Y24" s="61">
        <v>16</v>
      </c>
      <c r="Z24" s="172">
        <v>17</v>
      </c>
      <c r="AA24" s="45">
        <v>11</v>
      </c>
      <c r="AB24" s="45">
        <v>11</v>
      </c>
      <c r="AC24" s="45">
        <v>22</v>
      </c>
      <c r="AD24" s="45">
        <v>23</v>
      </c>
      <c r="AE24" s="45">
        <v>18</v>
      </c>
      <c r="AF24" s="45">
        <v>14</v>
      </c>
      <c r="AG24" s="45">
        <v>19</v>
      </c>
      <c r="AH24" s="45">
        <v>17</v>
      </c>
      <c r="AI24" s="172">
        <v>37</v>
      </c>
      <c r="AJ24" s="172">
        <v>38</v>
      </c>
      <c r="AK24" s="45">
        <v>12</v>
      </c>
      <c r="AL24" s="45">
        <v>12</v>
      </c>
      <c r="AM24" s="45">
        <v>11</v>
      </c>
      <c r="AN24" s="45">
        <v>9</v>
      </c>
      <c r="AO24" s="87">
        <v>15</v>
      </c>
      <c r="AP24" s="87">
        <v>16</v>
      </c>
      <c r="AQ24" s="45">
        <v>8</v>
      </c>
      <c r="AR24" s="45">
        <v>10</v>
      </c>
      <c r="AS24" s="45">
        <v>10</v>
      </c>
      <c r="AT24" s="45">
        <v>8</v>
      </c>
      <c r="AU24" s="45">
        <v>10</v>
      </c>
      <c r="AV24" s="45">
        <v>10</v>
      </c>
      <c r="AW24" s="45">
        <v>12</v>
      </c>
      <c r="AX24" s="87">
        <v>23</v>
      </c>
      <c r="AY24" s="87">
        <v>23</v>
      </c>
      <c r="AZ24" s="45">
        <v>16</v>
      </c>
      <c r="BA24" s="45">
        <v>10</v>
      </c>
      <c r="BB24" s="45">
        <v>12</v>
      </c>
      <c r="BC24" s="45">
        <v>12</v>
      </c>
      <c r="BD24" s="45">
        <v>17</v>
      </c>
      <c r="BE24" s="45">
        <v>8</v>
      </c>
      <c r="BF24" s="45">
        <v>12</v>
      </c>
      <c r="BG24" s="45">
        <v>22</v>
      </c>
      <c r="BH24" s="45">
        <v>20</v>
      </c>
      <c r="BI24" s="45">
        <v>13</v>
      </c>
      <c r="BJ24" s="45">
        <v>12</v>
      </c>
      <c r="BK24" s="45">
        <v>10</v>
      </c>
      <c r="BL24" s="45">
        <v>13</v>
      </c>
      <c r="BM24" s="45">
        <v>10</v>
      </c>
      <c r="BN24" s="45">
        <v>11</v>
      </c>
      <c r="BO24" s="45">
        <v>12</v>
      </c>
      <c r="BP24" s="45">
        <v>12</v>
      </c>
    </row>
    <row r="25" spans="1:68" x14ac:dyDescent="0.25">
      <c r="A25" s="20" t="s">
        <v>874</v>
      </c>
      <c r="B25" s="45">
        <v>13</v>
      </c>
      <c r="C25" s="45">
        <v>22</v>
      </c>
      <c r="D25" s="45">
        <v>14</v>
      </c>
      <c r="E25" s="45">
        <v>11</v>
      </c>
      <c r="F25" s="87">
        <v>11</v>
      </c>
      <c r="G25" s="87">
        <v>14</v>
      </c>
      <c r="H25" s="45">
        <v>12</v>
      </c>
      <c r="I25" s="45">
        <v>12</v>
      </c>
      <c r="J25" s="45">
        <v>12</v>
      </c>
      <c r="K25" s="45">
        <v>13</v>
      </c>
      <c r="L25" s="45">
        <v>13</v>
      </c>
      <c r="M25" s="77">
        <v>16</v>
      </c>
      <c r="N25" s="45">
        <v>17</v>
      </c>
      <c r="O25" s="61">
        <v>9</v>
      </c>
      <c r="P25" s="61">
        <v>9</v>
      </c>
      <c r="Q25" s="45">
        <v>11</v>
      </c>
      <c r="R25" s="45">
        <v>11</v>
      </c>
      <c r="S25" s="45">
        <v>25</v>
      </c>
      <c r="T25" s="45">
        <v>15</v>
      </c>
      <c r="U25" s="45">
        <v>19</v>
      </c>
      <c r="V25" s="45">
        <v>30</v>
      </c>
      <c r="W25" s="21">
        <v>15</v>
      </c>
      <c r="X25" s="61">
        <v>15</v>
      </c>
      <c r="Y25" s="61">
        <v>16</v>
      </c>
      <c r="Z25" s="172">
        <v>17</v>
      </c>
      <c r="AA25" s="45">
        <v>11</v>
      </c>
      <c r="AB25" s="45">
        <v>11</v>
      </c>
      <c r="AC25" s="45">
        <v>22</v>
      </c>
      <c r="AD25" s="45">
        <v>23</v>
      </c>
      <c r="AE25" s="45">
        <v>18</v>
      </c>
      <c r="AF25" s="45">
        <v>14</v>
      </c>
      <c r="AG25" s="45">
        <v>20</v>
      </c>
      <c r="AH25" s="45">
        <v>17</v>
      </c>
      <c r="AI25" s="87">
        <v>35</v>
      </c>
      <c r="AJ25" s="172">
        <v>38</v>
      </c>
      <c r="AK25" s="45">
        <v>12</v>
      </c>
      <c r="AL25" s="45">
        <v>12</v>
      </c>
      <c r="AM25" s="45">
        <v>11</v>
      </c>
      <c r="AN25" s="45">
        <v>9</v>
      </c>
      <c r="AO25" s="87">
        <v>15</v>
      </c>
      <c r="AP25" s="87">
        <v>16</v>
      </c>
      <c r="AQ25" s="45">
        <v>8</v>
      </c>
      <c r="AR25" s="45">
        <v>10</v>
      </c>
      <c r="AS25" s="45">
        <v>10</v>
      </c>
      <c r="AT25" s="45">
        <v>8</v>
      </c>
      <c r="AU25" s="45">
        <v>10</v>
      </c>
      <c r="AV25" s="45">
        <v>10</v>
      </c>
      <c r="AW25" s="45">
        <v>12</v>
      </c>
      <c r="AX25" s="87">
        <v>23</v>
      </c>
      <c r="AY25" s="87">
        <v>23</v>
      </c>
      <c r="AZ25" s="45">
        <v>15</v>
      </c>
      <c r="BA25" s="45">
        <v>10</v>
      </c>
      <c r="BB25" s="45">
        <v>12</v>
      </c>
      <c r="BC25" s="45">
        <v>12</v>
      </c>
      <c r="BD25" s="45">
        <v>17</v>
      </c>
      <c r="BE25" s="45">
        <v>8</v>
      </c>
      <c r="BF25" s="45">
        <v>12</v>
      </c>
      <c r="BG25" s="45">
        <v>22</v>
      </c>
      <c r="BH25" s="45">
        <v>20</v>
      </c>
      <c r="BI25" s="45">
        <v>13</v>
      </c>
      <c r="BJ25" s="45">
        <v>12</v>
      </c>
      <c r="BK25" s="45">
        <v>11</v>
      </c>
      <c r="BL25" s="45">
        <v>13</v>
      </c>
      <c r="BM25" s="45">
        <v>10</v>
      </c>
      <c r="BN25" s="45">
        <v>11</v>
      </c>
      <c r="BO25" s="45">
        <v>12</v>
      </c>
      <c r="BP25" s="45">
        <v>12</v>
      </c>
    </row>
    <row r="26" spans="1:68" x14ac:dyDescent="0.25">
      <c r="A26" s="20">
        <v>93853</v>
      </c>
      <c r="B26" s="77">
        <v>13</v>
      </c>
      <c r="C26" s="45">
        <v>21</v>
      </c>
      <c r="D26" s="77">
        <v>14</v>
      </c>
      <c r="E26" s="77">
        <v>11</v>
      </c>
      <c r="F26" s="87">
        <v>9</v>
      </c>
      <c r="G26" s="87">
        <v>14</v>
      </c>
      <c r="H26" s="77">
        <v>12</v>
      </c>
      <c r="I26" s="77">
        <v>12</v>
      </c>
      <c r="J26" s="77">
        <v>12</v>
      </c>
      <c r="K26" s="77">
        <v>13</v>
      </c>
      <c r="L26" s="77">
        <v>13</v>
      </c>
      <c r="M26" s="77">
        <v>16</v>
      </c>
      <c r="N26" s="77">
        <v>17</v>
      </c>
      <c r="O26" s="61">
        <v>9</v>
      </c>
      <c r="P26" s="61">
        <v>9</v>
      </c>
      <c r="Q26" s="77">
        <v>11</v>
      </c>
      <c r="R26" s="77">
        <v>11</v>
      </c>
      <c r="S26" s="77">
        <v>25</v>
      </c>
      <c r="T26" s="77">
        <v>15</v>
      </c>
      <c r="U26" s="77">
        <v>19</v>
      </c>
      <c r="V26" s="77">
        <v>30</v>
      </c>
      <c r="W26" s="87">
        <v>15</v>
      </c>
      <c r="X26" s="172">
        <v>15</v>
      </c>
      <c r="Y26" s="172">
        <v>17</v>
      </c>
      <c r="Z26" s="172">
        <v>17</v>
      </c>
      <c r="AA26" s="45">
        <v>10</v>
      </c>
      <c r="AB26" s="77">
        <v>11</v>
      </c>
      <c r="AC26" s="45">
        <v>22</v>
      </c>
      <c r="AD26" s="87">
        <v>23</v>
      </c>
      <c r="AE26" s="45">
        <v>17</v>
      </c>
      <c r="AF26" s="45">
        <v>14</v>
      </c>
      <c r="AG26" s="45">
        <v>19</v>
      </c>
      <c r="AH26" s="77">
        <v>17</v>
      </c>
      <c r="AI26" s="87">
        <v>39</v>
      </c>
      <c r="AJ26" s="172">
        <v>39</v>
      </c>
      <c r="AK26" s="77">
        <v>12</v>
      </c>
      <c r="AL26" s="77">
        <v>13</v>
      </c>
      <c r="AM26" s="77">
        <v>11</v>
      </c>
      <c r="AN26" s="77">
        <v>9</v>
      </c>
      <c r="AO26" s="87">
        <v>15</v>
      </c>
      <c r="AP26" s="87">
        <v>16</v>
      </c>
      <c r="AQ26" s="77">
        <v>8</v>
      </c>
      <c r="AR26" s="77">
        <v>10</v>
      </c>
      <c r="AS26" s="77">
        <v>10</v>
      </c>
      <c r="AT26" s="77">
        <v>8</v>
      </c>
      <c r="AU26" s="77">
        <v>10</v>
      </c>
      <c r="AV26" s="77">
        <v>10</v>
      </c>
      <c r="AW26" s="77">
        <v>12</v>
      </c>
      <c r="AX26" s="87">
        <v>23</v>
      </c>
      <c r="AY26" s="87">
        <v>23</v>
      </c>
      <c r="AZ26" s="45">
        <v>15</v>
      </c>
      <c r="BA26" s="77">
        <v>10</v>
      </c>
      <c r="BB26" s="77">
        <v>12</v>
      </c>
      <c r="BC26" s="77">
        <v>12</v>
      </c>
      <c r="BD26" s="45">
        <v>16</v>
      </c>
      <c r="BE26" s="77">
        <v>8</v>
      </c>
      <c r="BF26" s="77">
        <v>12</v>
      </c>
      <c r="BG26" s="77">
        <v>22</v>
      </c>
      <c r="BH26" s="77">
        <v>20</v>
      </c>
      <c r="BI26" s="77">
        <v>13</v>
      </c>
      <c r="BJ26" s="77">
        <v>12</v>
      </c>
      <c r="BK26" s="77">
        <v>11</v>
      </c>
      <c r="BL26" s="77">
        <v>13</v>
      </c>
      <c r="BM26" s="45">
        <v>10</v>
      </c>
      <c r="BN26" s="77">
        <v>11</v>
      </c>
      <c r="BO26" s="77">
        <v>12</v>
      </c>
      <c r="BP26" s="77">
        <v>12</v>
      </c>
    </row>
    <row r="27" spans="1:68" x14ac:dyDescent="0.25">
      <c r="A27" s="43" t="s">
        <v>274</v>
      </c>
      <c r="B27" s="59">
        <v>13</v>
      </c>
      <c r="C27" s="45">
        <v>21</v>
      </c>
      <c r="D27" s="59">
        <v>14</v>
      </c>
      <c r="E27" s="59">
        <v>11</v>
      </c>
      <c r="F27" s="78">
        <v>9</v>
      </c>
      <c r="G27" s="78">
        <v>14</v>
      </c>
      <c r="H27" s="59">
        <v>12</v>
      </c>
      <c r="I27" s="59">
        <v>12</v>
      </c>
      <c r="J27" s="59">
        <v>12</v>
      </c>
      <c r="K27" s="59">
        <v>13</v>
      </c>
      <c r="L27" s="59">
        <v>13</v>
      </c>
      <c r="M27" s="59">
        <v>16</v>
      </c>
      <c r="N27" s="59">
        <v>17</v>
      </c>
      <c r="O27" s="61">
        <v>9</v>
      </c>
      <c r="P27" s="61">
        <v>9</v>
      </c>
      <c r="Q27" s="59">
        <v>11</v>
      </c>
      <c r="R27" s="59">
        <v>11</v>
      </c>
      <c r="S27" s="59">
        <v>25</v>
      </c>
      <c r="T27" s="59">
        <v>15</v>
      </c>
      <c r="U27" s="59">
        <v>19</v>
      </c>
      <c r="V27" s="59">
        <v>30</v>
      </c>
      <c r="W27" s="78">
        <v>15</v>
      </c>
      <c r="X27" s="172">
        <v>15</v>
      </c>
      <c r="Y27" s="172">
        <v>17</v>
      </c>
      <c r="Z27" s="172">
        <v>17</v>
      </c>
      <c r="AA27" s="45">
        <v>10</v>
      </c>
      <c r="AB27" s="45">
        <v>11</v>
      </c>
      <c r="AC27" s="45">
        <v>22</v>
      </c>
      <c r="AD27" s="78">
        <v>23</v>
      </c>
      <c r="AE27" s="45">
        <v>17</v>
      </c>
      <c r="AF27" s="45">
        <v>14</v>
      </c>
      <c r="AG27" s="45">
        <v>19</v>
      </c>
      <c r="AH27" s="59">
        <v>17</v>
      </c>
      <c r="AI27" s="78">
        <v>39</v>
      </c>
      <c r="AJ27" s="172">
        <v>39</v>
      </c>
      <c r="AK27" s="45">
        <v>12</v>
      </c>
      <c r="AL27" s="59">
        <v>12</v>
      </c>
      <c r="AM27" s="59">
        <v>11</v>
      </c>
      <c r="AN27" s="59">
        <v>9</v>
      </c>
      <c r="AO27" s="78">
        <v>15</v>
      </c>
      <c r="AP27" s="78">
        <v>16</v>
      </c>
      <c r="AQ27" s="59">
        <v>8</v>
      </c>
      <c r="AR27" s="59">
        <v>10</v>
      </c>
      <c r="AS27" s="59">
        <v>10</v>
      </c>
      <c r="AT27" s="59">
        <v>8</v>
      </c>
      <c r="AU27" s="59">
        <v>10</v>
      </c>
      <c r="AV27" s="59">
        <v>10</v>
      </c>
      <c r="AW27" s="59">
        <v>12</v>
      </c>
      <c r="AX27" s="78">
        <v>23</v>
      </c>
      <c r="AY27" s="78">
        <v>23</v>
      </c>
      <c r="AZ27" s="45">
        <v>15</v>
      </c>
      <c r="BA27" s="59">
        <v>10</v>
      </c>
      <c r="BB27" s="59">
        <v>12</v>
      </c>
      <c r="BC27" s="59">
        <v>12</v>
      </c>
      <c r="BD27" s="45">
        <v>16</v>
      </c>
      <c r="BE27" s="59">
        <v>8</v>
      </c>
      <c r="BF27" s="59">
        <v>12</v>
      </c>
      <c r="BG27" s="59">
        <v>22</v>
      </c>
      <c r="BH27" s="59">
        <v>20</v>
      </c>
      <c r="BI27" s="77">
        <v>14</v>
      </c>
      <c r="BJ27" s="59">
        <v>12</v>
      </c>
      <c r="BK27" s="59">
        <v>11</v>
      </c>
      <c r="BL27" s="59">
        <v>13</v>
      </c>
      <c r="BM27" s="45">
        <v>10</v>
      </c>
      <c r="BN27" s="59">
        <v>11</v>
      </c>
      <c r="BO27" s="59">
        <v>12</v>
      </c>
      <c r="BP27" s="59">
        <v>12</v>
      </c>
    </row>
    <row r="28" spans="1:68" x14ac:dyDescent="0.25">
      <c r="A28" s="20">
        <v>334364</v>
      </c>
      <c r="B28" s="77">
        <v>13</v>
      </c>
      <c r="C28" s="45">
        <v>21</v>
      </c>
      <c r="D28" s="77">
        <v>14</v>
      </c>
      <c r="E28" s="77">
        <v>10</v>
      </c>
      <c r="F28" s="87">
        <v>11</v>
      </c>
      <c r="G28" s="87">
        <v>14</v>
      </c>
      <c r="H28" s="77">
        <v>12</v>
      </c>
      <c r="I28" s="77">
        <v>12</v>
      </c>
      <c r="J28" s="77">
        <v>12</v>
      </c>
      <c r="K28" s="77">
        <v>13</v>
      </c>
      <c r="L28" s="77">
        <v>13</v>
      </c>
      <c r="M28" s="77">
        <v>16</v>
      </c>
      <c r="N28" s="77">
        <v>17</v>
      </c>
      <c r="O28" s="172">
        <v>9</v>
      </c>
      <c r="P28" s="61">
        <v>9</v>
      </c>
      <c r="Q28" s="77">
        <v>11</v>
      </c>
      <c r="R28" s="77">
        <v>11</v>
      </c>
      <c r="S28" s="77">
        <v>25</v>
      </c>
      <c r="T28" s="77">
        <v>15</v>
      </c>
      <c r="U28" s="77">
        <v>19</v>
      </c>
      <c r="V28" s="77">
        <v>30</v>
      </c>
      <c r="W28" s="87">
        <v>15</v>
      </c>
      <c r="X28" s="172">
        <v>15</v>
      </c>
      <c r="Y28" s="172">
        <v>15</v>
      </c>
      <c r="Z28" s="172">
        <v>17</v>
      </c>
      <c r="AA28" s="45">
        <v>10</v>
      </c>
      <c r="AB28" s="77">
        <v>11</v>
      </c>
      <c r="AC28" s="45">
        <v>22</v>
      </c>
      <c r="AD28" s="87">
        <v>23</v>
      </c>
      <c r="AE28" s="77">
        <v>16</v>
      </c>
      <c r="AF28" s="45">
        <v>14</v>
      </c>
      <c r="AG28" s="45">
        <v>19</v>
      </c>
      <c r="AH28" s="77">
        <v>17</v>
      </c>
      <c r="AI28" s="87">
        <v>39</v>
      </c>
      <c r="AJ28" s="172">
        <v>39</v>
      </c>
      <c r="AK28" s="77">
        <v>12</v>
      </c>
      <c r="AL28" s="77">
        <v>12</v>
      </c>
      <c r="AM28" s="77">
        <v>11</v>
      </c>
      <c r="AN28" s="77">
        <v>9</v>
      </c>
      <c r="AO28" s="87">
        <v>15</v>
      </c>
      <c r="AP28" s="87">
        <v>16</v>
      </c>
      <c r="AQ28" s="77">
        <v>8</v>
      </c>
      <c r="AR28" s="77">
        <v>10</v>
      </c>
      <c r="AS28" s="77">
        <v>10</v>
      </c>
      <c r="AT28" s="77">
        <v>8</v>
      </c>
      <c r="AU28" s="77">
        <v>10</v>
      </c>
      <c r="AV28" s="77">
        <v>10</v>
      </c>
      <c r="AW28" s="77">
        <v>12</v>
      </c>
      <c r="AX28" s="87">
        <v>23</v>
      </c>
      <c r="AY28" s="87">
        <v>23</v>
      </c>
      <c r="AZ28" s="45">
        <v>15</v>
      </c>
      <c r="BA28" s="77">
        <v>10</v>
      </c>
      <c r="BB28" s="77">
        <v>12</v>
      </c>
      <c r="BC28" s="77">
        <v>12</v>
      </c>
      <c r="BD28" s="45">
        <v>16</v>
      </c>
      <c r="BE28" s="77">
        <v>8</v>
      </c>
      <c r="BF28" s="77">
        <v>12</v>
      </c>
      <c r="BG28" s="77">
        <v>22</v>
      </c>
      <c r="BH28" s="77">
        <v>20</v>
      </c>
      <c r="BI28" s="77">
        <v>13</v>
      </c>
      <c r="BJ28" s="77">
        <v>12</v>
      </c>
      <c r="BK28" s="77">
        <v>11</v>
      </c>
      <c r="BL28" s="77">
        <v>13</v>
      </c>
      <c r="BM28" s="45">
        <v>10</v>
      </c>
      <c r="BN28" s="77">
        <v>11</v>
      </c>
      <c r="BO28" s="77">
        <v>12</v>
      </c>
      <c r="BP28" s="77">
        <v>12</v>
      </c>
    </row>
    <row r="29" spans="1:68" x14ac:dyDescent="0.25">
      <c r="A29" s="20" t="s">
        <v>437</v>
      </c>
      <c r="B29" s="45">
        <v>13</v>
      </c>
      <c r="C29" s="45">
        <v>21</v>
      </c>
      <c r="D29" s="45">
        <v>14</v>
      </c>
      <c r="E29" s="45">
        <v>11</v>
      </c>
      <c r="F29" s="87">
        <v>11</v>
      </c>
      <c r="G29" s="87">
        <v>14</v>
      </c>
      <c r="H29" s="45">
        <v>12</v>
      </c>
      <c r="I29" s="45">
        <v>12</v>
      </c>
      <c r="J29" s="45">
        <v>12</v>
      </c>
      <c r="K29" s="45">
        <v>13</v>
      </c>
      <c r="L29" s="45">
        <v>13</v>
      </c>
      <c r="M29" s="76">
        <v>17</v>
      </c>
      <c r="N29" s="45">
        <v>17</v>
      </c>
      <c r="O29" s="172">
        <v>9</v>
      </c>
      <c r="P29" s="61">
        <v>9</v>
      </c>
      <c r="Q29" s="45">
        <v>11</v>
      </c>
      <c r="R29" s="45">
        <v>11</v>
      </c>
      <c r="S29" s="45">
        <v>25</v>
      </c>
      <c r="T29" s="45">
        <v>15</v>
      </c>
      <c r="U29" s="45">
        <v>19</v>
      </c>
      <c r="V29" s="45">
        <v>30</v>
      </c>
      <c r="W29" s="78">
        <v>15</v>
      </c>
      <c r="X29" s="172">
        <v>15</v>
      </c>
      <c r="Y29" s="61">
        <v>16</v>
      </c>
      <c r="Z29" s="172">
        <v>17</v>
      </c>
      <c r="AA29" s="45">
        <v>10</v>
      </c>
      <c r="AB29" s="45">
        <v>11</v>
      </c>
      <c r="AC29" s="45">
        <v>22</v>
      </c>
      <c r="AD29" s="87">
        <v>23</v>
      </c>
      <c r="AE29" s="45">
        <v>17</v>
      </c>
      <c r="AF29" s="45">
        <v>14</v>
      </c>
      <c r="AG29" s="45">
        <v>18</v>
      </c>
      <c r="AH29" s="45">
        <v>17</v>
      </c>
      <c r="AI29" s="78">
        <v>40</v>
      </c>
      <c r="AJ29" s="172">
        <v>40</v>
      </c>
      <c r="AK29" s="45">
        <v>12</v>
      </c>
      <c r="AL29" s="45">
        <v>12</v>
      </c>
      <c r="AM29" s="45">
        <v>11</v>
      </c>
      <c r="AN29" s="45">
        <v>9</v>
      </c>
      <c r="AO29" s="87">
        <v>15</v>
      </c>
      <c r="AP29" s="87">
        <v>16</v>
      </c>
      <c r="AQ29" s="45">
        <v>8</v>
      </c>
      <c r="AR29" s="45">
        <v>10</v>
      </c>
      <c r="AS29" s="45">
        <v>10</v>
      </c>
      <c r="AT29" s="45">
        <v>8</v>
      </c>
      <c r="AU29" s="45">
        <v>10</v>
      </c>
      <c r="AV29" s="45">
        <v>10</v>
      </c>
      <c r="AW29" s="45">
        <v>12</v>
      </c>
      <c r="AX29" s="87">
        <v>23</v>
      </c>
      <c r="AY29" s="87">
        <v>23</v>
      </c>
      <c r="AZ29" s="45">
        <v>15</v>
      </c>
      <c r="BA29" s="45">
        <v>10</v>
      </c>
      <c r="BB29" s="45">
        <v>12</v>
      </c>
      <c r="BC29" s="45">
        <v>12</v>
      </c>
      <c r="BD29" s="45">
        <v>17</v>
      </c>
      <c r="BE29" s="45">
        <v>8</v>
      </c>
      <c r="BF29" s="45">
        <v>12</v>
      </c>
      <c r="BG29" s="45">
        <v>22</v>
      </c>
      <c r="BH29" s="45">
        <v>20</v>
      </c>
      <c r="BI29" s="45">
        <v>13</v>
      </c>
      <c r="BJ29" s="45">
        <v>14</v>
      </c>
      <c r="BK29" s="45">
        <v>11</v>
      </c>
      <c r="BL29" s="45">
        <v>13</v>
      </c>
      <c r="BM29" s="45">
        <v>10</v>
      </c>
      <c r="BN29" s="45">
        <v>11</v>
      </c>
      <c r="BO29" s="45">
        <v>12</v>
      </c>
      <c r="BP29" s="45">
        <v>12</v>
      </c>
    </row>
    <row r="30" spans="1:68" x14ac:dyDescent="0.25">
      <c r="A30" s="20" t="s">
        <v>441</v>
      </c>
      <c r="B30" s="77">
        <v>13</v>
      </c>
      <c r="C30" s="45">
        <v>21</v>
      </c>
      <c r="D30" s="77">
        <v>14</v>
      </c>
      <c r="E30" s="77">
        <v>11</v>
      </c>
      <c r="F30" s="87">
        <v>11</v>
      </c>
      <c r="G30" s="87">
        <v>14</v>
      </c>
      <c r="H30" s="77">
        <v>12</v>
      </c>
      <c r="I30" s="77">
        <v>12</v>
      </c>
      <c r="J30" s="77">
        <v>12</v>
      </c>
      <c r="K30" s="77">
        <v>13</v>
      </c>
      <c r="L30" s="77">
        <v>13</v>
      </c>
      <c r="M30" s="77">
        <v>16</v>
      </c>
      <c r="N30" s="77">
        <v>18</v>
      </c>
      <c r="O30" s="172">
        <v>9</v>
      </c>
      <c r="P30" s="61">
        <v>9</v>
      </c>
      <c r="Q30" s="77">
        <v>11</v>
      </c>
      <c r="R30" s="77">
        <v>11</v>
      </c>
      <c r="S30" s="77">
        <v>25</v>
      </c>
      <c r="T30" s="77">
        <v>15</v>
      </c>
      <c r="U30" s="77">
        <v>18</v>
      </c>
      <c r="V30" s="77">
        <v>30</v>
      </c>
      <c r="W30" s="78">
        <v>15</v>
      </c>
      <c r="X30" s="172">
        <v>15</v>
      </c>
      <c r="Y30" s="61">
        <v>16</v>
      </c>
      <c r="Z30" s="172">
        <v>17</v>
      </c>
      <c r="AA30" s="45">
        <v>10</v>
      </c>
      <c r="AB30" s="77">
        <v>11</v>
      </c>
      <c r="AC30" s="45">
        <v>22</v>
      </c>
      <c r="AD30" s="87">
        <v>23</v>
      </c>
      <c r="AE30" s="59">
        <v>17</v>
      </c>
      <c r="AF30" s="45">
        <v>14</v>
      </c>
      <c r="AG30" s="77">
        <v>18</v>
      </c>
      <c r="AH30" s="77">
        <v>17</v>
      </c>
      <c r="AI30" s="87">
        <v>37</v>
      </c>
      <c r="AJ30" s="172">
        <v>38</v>
      </c>
      <c r="AK30" s="77">
        <v>12</v>
      </c>
      <c r="AL30" s="77">
        <v>12</v>
      </c>
      <c r="AM30" s="77">
        <v>11</v>
      </c>
      <c r="AN30" s="77">
        <v>9</v>
      </c>
      <c r="AO30" s="87">
        <v>15</v>
      </c>
      <c r="AP30" s="87">
        <v>16</v>
      </c>
      <c r="AQ30" s="77">
        <v>8</v>
      </c>
      <c r="AR30" s="77">
        <v>10</v>
      </c>
      <c r="AS30" s="77">
        <v>10</v>
      </c>
      <c r="AT30" s="77">
        <v>8</v>
      </c>
      <c r="AU30" s="77">
        <v>10</v>
      </c>
      <c r="AV30" s="77">
        <v>10</v>
      </c>
      <c r="AW30" s="77">
        <v>12</v>
      </c>
      <c r="AX30" s="87">
        <v>23</v>
      </c>
      <c r="AY30" s="87">
        <v>23</v>
      </c>
      <c r="AZ30" s="77">
        <v>15</v>
      </c>
      <c r="BA30" s="77">
        <v>10</v>
      </c>
      <c r="BB30" s="77">
        <v>12</v>
      </c>
      <c r="BC30" s="77">
        <v>12</v>
      </c>
      <c r="BD30" s="45">
        <v>17</v>
      </c>
      <c r="BE30" s="77">
        <v>8</v>
      </c>
      <c r="BF30" s="77">
        <v>12</v>
      </c>
      <c r="BG30" s="77">
        <v>22</v>
      </c>
      <c r="BH30" s="77">
        <v>20</v>
      </c>
      <c r="BI30" s="77">
        <v>13</v>
      </c>
      <c r="BJ30" s="77">
        <v>12</v>
      </c>
      <c r="BK30" s="77">
        <v>11</v>
      </c>
      <c r="BL30" s="77">
        <v>13</v>
      </c>
      <c r="BM30" s="45">
        <v>10</v>
      </c>
      <c r="BN30" s="77">
        <v>11</v>
      </c>
      <c r="BO30" s="77">
        <v>12</v>
      </c>
      <c r="BP30" s="77">
        <v>12</v>
      </c>
    </row>
    <row r="31" spans="1:68" x14ac:dyDescent="0.25">
      <c r="A31" s="20">
        <v>929695</v>
      </c>
      <c r="B31" s="45">
        <v>13</v>
      </c>
      <c r="C31" s="45">
        <v>21</v>
      </c>
      <c r="D31" s="45">
        <v>14</v>
      </c>
      <c r="E31" s="45">
        <v>11</v>
      </c>
      <c r="F31" s="87">
        <v>11</v>
      </c>
      <c r="G31" s="87">
        <v>14</v>
      </c>
      <c r="H31" s="45">
        <v>12</v>
      </c>
      <c r="I31" s="45">
        <v>12</v>
      </c>
      <c r="J31" s="45">
        <v>13</v>
      </c>
      <c r="K31" s="45">
        <v>13</v>
      </c>
      <c r="L31" s="45">
        <v>13</v>
      </c>
      <c r="M31" s="77">
        <v>16</v>
      </c>
      <c r="N31" s="45">
        <v>17</v>
      </c>
      <c r="O31" s="61">
        <v>9</v>
      </c>
      <c r="P31" s="61">
        <v>9</v>
      </c>
      <c r="Q31" s="45">
        <v>11</v>
      </c>
      <c r="R31" s="45">
        <v>11</v>
      </c>
      <c r="S31" s="45">
        <v>25</v>
      </c>
      <c r="T31" s="45">
        <v>15</v>
      </c>
      <c r="U31" s="45">
        <v>19</v>
      </c>
      <c r="V31" s="45">
        <v>30</v>
      </c>
      <c r="W31" s="61">
        <v>15</v>
      </c>
      <c r="X31" s="61">
        <v>15</v>
      </c>
      <c r="Y31" s="61">
        <v>16</v>
      </c>
      <c r="Z31" s="172">
        <v>17</v>
      </c>
      <c r="AA31" s="45">
        <v>10</v>
      </c>
      <c r="AB31" s="45">
        <v>11</v>
      </c>
      <c r="AC31" s="45">
        <v>22</v>
      </c>
      <c r="AD31" s="45">
        <v>23</v>
      </c>
      <c r="AE31" s="45">
        <v>19</v>
      </c>
      <c r="AF31" s="45">
        <v>14</v>
      </c>
      <c r="AG31" s="45">
        <v>20</v>
      </c>
      <c r="AH31" s="45">
        <v>17</v>
      </c>
      <c r="AI31" s="172">
        <v>37</v>
      </c>
      <c r="AJ31" s="78">
        <v>39</v>
      </c>
      <c r="AK31" s="45">
        <v>12</v>
      </c>
      <c r="AL31" s="45">
        <v>12</v>
      </c>
      <c r="AM31" s="45">
        <v>11</v>
      </c>
      <c r="AN31" s="45">
        <v>9</v>
      </c>
      <c r="AO31" s="87">
        <v>15</v>
      </c>
      <c r="AP31" s="87">
        <v>16</v>
      </c>
      <c r="AQ31" s="45">
        <v>8</v>
      </c>
      <c r="AR31" s="45">
        <v>10</v>
      </c>
      <c r="AS31" s="45">
        <v>10</v>
      </c>
      <c r="AT31" s="45">
        <v>8</v>
      </c>
      <c r="AU31" s="45">
        <v>10</v>
      </c>
      <c r="AV31" s="45">
        <v>10</v>
      </c>
      <c r="AW31" s="45">
        <v>12</v>
      </c>
      <c r="AX31" s="87">
        <v>23</v>
      </c>
      <c r="AY31" s="87">
        <v>23</v>
      </c>
      <c r="AZ31" s="45">
        <v>15</v>
      </c>
      <c r="BA31" s="45">
        <v>10</v>
      </c>
      <c r="BB31" s="45">
        <v>12</v>
      </c>
      <c r="BC31" s="45">
        <v>12</v>
      </c>
      <c r="BD31" s="45">
        <v>15</v>
      </c>
      <c r="BE31" s="45">
        <v>8</v>
      </c>
      <c r="BF31" s="45">
        <v>13</v>
      </c>
      <c r="BG31" s="45">
        <v>22</v>
      </c>
      <c r="BH31" s="45">
        <v>20</v>
      </c>
      <c r="BI31" s="45">
        <v>13</v>
      </c>
      <c r="BJ31" s="45">
        <v>12</v>
      </c>
      <c r="BK31" s="45">
        <v>11</v>
      </c>
      <c r="BL31" s="45">
        <v>13</v>
      </c>
      <c r="BM31" s="45">
        <v>10</v>
      </c>
      <c r="BN31" s="45">
        <v>11</v>
      </c>
      <c r="BO31" s="45">
        <v>12</v>
      </c>
      <c r="BP31" s="45">
        <v>12</v>
      </c>
    </row>
    <row r="32" spans="1:68" x14ac:dyDescent="0.25">
      <c r="A32" s="20">
        <v>770718</v>
      </c>
      <c r="B32" s="77">
        <v>13</v>
      </c>
      <c r="C32" s="45">
        <v>21</v>
      </c>
      <c r="D32" s="77">
        <v>14</v>
      </c>
      <c r="E32" s="77">
        <v>11</v>
      </c>
      <c r="F32" s="87">
        <v>11</v>
      </c>
      <c r="G32" s="87">
        <v>14</v>
      </c>
      <c r="H32" s="77">
        <v>12</v>
      </c>
      <c r="I32" s="77">
        <v>12</v>
      </c>
      <c r="J32" s="77">
        <v>12</v>
      </c>
      <c r="K32" s="77">
        <v>13</v>
      </c>
      <c r="L32" s="77">
        <v>13</v>
      </c>
      <c r="M32" s="77">
        <v>16</v>
      </c>
      <c r="N32" s="77">
        <v>17</v>
      </c>
      <c r="O32" s="172">
        <v>9</v>
      </c>
      <c r="P32" s="61">
        <v>9</v>
      </c>
      <c r="Q32" s="77">
        <v>11</v>
      </c>
      <c r="R32" s="77">
        <v>11</v>
      </c>
      <c r="S32" s="77">
        <v>25</v>
      </c>
      <c r="T32" s="77">
        <v>15</v>
      </c>
      <c r="U32" s="77">
        <v>19</v>
      </c>
      <c r="V32" s="77">
        <v>29</v>
      </c>
      <c r="W32" s="87">
        <v>15</v>
      </c>
      <c r="X32" s="172">
        <v>15</v>
      </c>
      <c r="Y32" s="61">
        <v>16</v>
      </c>
      <c r="Z32" s="172">
        <v>17</v>
      </c>
      <c r="AA32" s="45">
        <v>10</v>
      </c>
      <c r="AB32" s="77">
        <v>11</v>
      </c>
      <c r="AC32" s="45">
        <v>22</v>
      </c>
      <c r="AD32" s="87">
        <v>23</v>
      </c>
      <c r="AE32" s="45">
        <v>18</v>
      </c>
      <c r="AF32" s="45">
        <v>14</v>
      </c>
      <c r="AG32" s="77">
        <v>18</v>
      </c>
      <c r="AH32" s="77">
        <v>17</v>
      </c>
      <c r="AI32" s="78">
        <v>38</v>
      </c>
      <c r="AJ32" s="87">
        <v>39</v>
      </c>
      <c r="AK32" s="77">
        <v>12</v>
      </c>
      <c r="AL32" s="77">
        <v>12</v>
      </c>
      <c r="AM32" s="77">
        <v>11</v>
      </c>
      <c r="AN32" s="77">
        <v>9</v>
      </c>
      <c r="AO32" s="87">
        <v>15</v>
      </c>
      <c r="AP32" s="87">
        <v>16</v>
      </c>
      <c r="AQ32" s="77">
        <v>8</v>
      </c>
      <c r="AR32" s="77">
        <v>11</v>
      </c>
      <c r="AS32" s="77">
        <v>10</v>
      </c>
      <c r="AT32" s="77">
        <v>8</v>
      </c>
      <c r="AU32" s="77">
        <v>10</v>
      </c>
      <c r="AV32" s="77">
        <v>10</v>
      </c>
      <c r="AW32" s="77">
        <v>12</v>
      </c>
      <c r="AX32" s="87">
        <v>23</v>
      </c>
      <c r="AY32" s="87">
        <v>23</v>
      </c>
      <c r="AZ32" s="45">
        <v>15</v>
      </c>
      <c r="BA32" s="77">
        <v>10</v>
      </c>
      <c r="BB32" s="77">
        <v>12</v>
      </c>
      <c r="BC32" s="77">
        <v>12</v>
      </c>
      <c r="BD32" s="45">
        <v>17</v>
      </c>
      <c r="BE32" s="77">
        <v>8</v>
      </c>
      <c r="BF32" s="77">
        <v>12</v>
      </c>
      <c r="BG32" s="77">
        <v>22</v>
      </c>
      <c r="BH32" s="77">
        <v>20</v>
      </c>
      <c r="BI32" s="77">
        <v>13</v>
      </c>
      <c r="BJ32" s="77">
        <v>12</v>
      </c>
      <c r="BK32" s="77">
        <v>11</v>
      </c>
      <c r="BL32" s="77">
        <v>13</v>
      </c>
      <c r="BM32" s="45">
        <v>10</v>
      </c>
      <c r="BN32" s="77">
        <v>11</v>
      </c>
      <c r="BO32" s="77">
        <v>12</v>
      </c>
      <c r="BP32" s="77">
        <v>12</v>
      </c>
    </row>
    <row r="33" spans="1:68" x14ac:dyDescent="0.25">
      <c r="A33" s="20" t="s">
        <v>256</v>
      </c>
      <c r="B33" s="77">
        <v>13</v>
      </c>
      <c r="C33" s="45">
        <v>21</v>
      </c>
      <c r="D33" s="77">
        <v>14</v>
      </c>
      <c r="E33" s="77">
        <v>11</v>
      </c>
      <c r="F33" s="87">
        <v>11</v>
      </c>
      <c r="G33" s="87">
        <v>14</v>
      </c>
      <c r="H33" s="77">
        <v>12</v>
      </c>
      <c r="I33" s="77">
        <v>12</v>
      </c>
      <c r="J33" s="77">
        <v>12</v>
      </c>
      <c r="K33" s="77">
        <v>13</v>
      </c>
      <c r="L33" s="77">
        <v>13</v>
      </c>
      <c r="M33" s="77">
        <v>16</v>
      </c>
      <c r="N33" s="77">
        <v>17</v>
      </c>
      <c r="O33" s="172">
        <v>9</v>
      </c>
      <c r="P33" s="61">
        <v>9</v>
      </c>
      <c r="Q33" s="77">
        <v>11</v>
      </c>
      <c r="R33" s="77">
        <v>11</v>
      </c>
      <c r="S33" s="77">
        <v>25</v>
      </c>
      <c r="T33" s="77">
        <v>15</v>
      </c>
      <c r="U33" s="77">
        <v>19</v>
      </c>
      <c r="V33" s="77">
        <v>29</v>
      </c>
      <c r="W33" s="87">
        <v>15</v>
      </c>
      <c r="X33" s="78">
        <v>15</v>
      </c>
      <c r="Y33" s="61">
        <v>16</v>
      </c>
      <c r="Z33" s="172">
        <v>17</v>
      </c>
      <c r="AA33" s="45">
        <v>10</v>
      </c>
      <c r="AB33" s="77">
        <v>11</v>
      </c>
      <c r="AC33" s="45">
        <v>22</v>
      </c>
      <c r="AD33" s="87">
        <v>23</v>
      </c>
      <c r="AE33" s="45">
        <v>18</v>
      </c>
      <c r="AF33" s="45">
        <v>14</v>
      </c>
      <c r="AG33" s="77">
        <v>18</v>
      </c>
      <c r="AH33" s="59">
        <v>18</v>
      </c>
      <c r="AI33" s="172">
        <v>38</v>
      </c>
      <c r="AJ33" s="87">
        <v>40</v>
      </c>
      <c r="AK33" s="77">
        <v>11</v>
      </c>
      <c r="AL33" s="77">
        <v>12</v>
      </c>
      <c r="AM33" s="77">
        <v>11</v>
      </c>
      <c r="AN33" s="77">
        <v>9</v>
      </c>
      <c r="AO33" s="87">
        <v>15</v>
      </c>
      <c r="AP33" s="87">
        <v>16</v>
      </c>
      <c r="AQ33" s="77">
        <v>8</v>
      </c>
      <c r="AR33" s="77">
        <v>10</v>
      </c>
      <c r="AS33" s="77">
        <v>10</v>
      </c>
      <c r="AT33" s="77">
        <v>8</v>
      </c>
      <c r="AU33" s="77">
        <v>10</v>
      </c>
      <c r="AV33" s="77">
        <v>10</v>
      </c>
      <c r="AW33" s="77">
        <v>12</v>
      </c>
      <c r="AX33" s="87">
        <v>23</v>
      </c>
      <c r="AY33" s="78">
        <v>23</v>
      </c>
      <c r="AZ33" s="45">
        <v>15</v>
      </c>
      <c r="BA33" s="77">
        <v>10</v>
      </c>
      <c r="BB33" s="77">
        <v>12</v>
      </c>
      <c r="BC33" s="77">
        <v>12</v>
      </c>
      <c r="BD33" s="77">
        <v>16</v>
      </c>
      <c r="BE33" s="77">
        <v>8</v>
      </c>
      <c r="BF33" s="77">
        <v>12</v>
      </c>
      <c r="BG33" s="77">
        <v>23</v>
      </c>
      <c r="BH33" s="77">
        <v>20</v>
      </c>
      <c r="BI33" s="77">
        <v>13</v>
      </c>
      <c r="BJ33" s="77">
        <v>12</v>
      </c>
      <c r="BK33" s="77">
        <v>11</v>
      </c>
      <c r="BL33" s="77">
        <v>13</v>
      </c>
      <c r="BM33" s="45">
        <v>10</v>
      </c>
      <c r="BN33" s="77">
        <v>11</v>
      </c>
      <c r="BO33" s="77">
        <v>12</v>
      </c>
      <c r="BP33" s="77">
        <v>12</v>
      </c>
    </row>
    <row r="34" spans="1:68" x14ac:dyDescent="0.25">
      <c r="A34" s="20">
        <v>555822</v>
      </c>
      <c r="B34" s="59">
        <v>13</v>
      </c>
      <c r="C34" s="45">
        <v>21</v>
      </c>
      <c r="D34" s="59">
        <v>14</v>
      </c>
      <c r="E34" s="59">
        <v>11</v>
      </c>
      <c r="F34" s="4">
        <v>11</v>
      </c>
      <c r="G34" s="4">
        <v>14</v>
      </c>
      <c r="H34" s="59">
        <v>12</v>
      </c>
      <c r="I34" s="59">
        <v>12</v>
      </c>
      <c r="J34" s="45">
        <v>11</v>
      </c>
      <c r="K34" s="59">
        <v>13</v>
      </c>
      <c r="L34" s="59">
        <v>13</v>
      </c>
      <c r="M34" s="67">
        <v>16</v>
      </c>
      <c r="N34" s="59">
        <v>16</v>
      </c>
      <c r="O34" s="61">
        <v>9</v>
      </c>
      <c r="P34" s="61">
        <v>10</v>
      </c>
      <c r="Q34" s="59">
        <v>11</v>
      </c>
      <c r="R34" s="59">
        <v>11</v>
      </c>
      <c r="S34" s="45">
        <v>26</v>
      </c>
      <c r="T34" s="59">
        <v>15</v>
      </c>
      <c r="U34" s="59">
        <v>19</v>
      </c>
      <c r="V34" s="59">
        <v>33</v>
      </c>
      <c r="W34" s="4">
        <v>15</v>
      </c>
      <c r="X34" s="61">
        <v>15</v>
      </c>
      <c r="Y34" s="61">
        <v>16</v>
      </c>
      <c r="Z34" s="61">
        <v>16</v>
      </c>
      <c r="AA34" s="59">
        <v>11</v>
      </c>
      <c r="AB34" s="59">
        <v>11</v>
      </c>
      <c r="AC34" s="45">
        <v>22</v>
      </c>
      <c r="AD34" s="59">
        <v>22</v>
      </c>
      <c r="AE34" s="59">
        <v>17</v>
      </c>
      <c r="AF34" s="45">
        <v>14</v>
      </c>
      <c r="AG34" s="45">
        <v>19</v>
      </c>
      <c r="AH34" s="59">
        <v>18</v>
      </c>
      <c r="AI34" s="67">
        <v>37</v>
      </c>
      <c r="AJ34" s="63">
        <v>39</v>
      </c>
      <c r="AK34" s="59">
        <v>12</v>
      </c>
      <c r="AL34" s="59">
        <v>12</v>
      </c>
      <c r="AM34" s="59">
        <v>11</v>
      </c>
      <c r="AN34" s="59">
        <v>9</v>
      </c>
      <c r="AO34" s="4">
        <v>15</v>
      </c>
      <c r="AP34" s="4">
        <v>16</v>
      </c>
      <c r="AQ34" s="59">
        <v>8</v>
      </c>
      <c r="AR34" s="59">
        <v>10</v>
      </c>
      <c r="AS34" s="59">
        <v>10</v>
      </c>
      <c r="AT34" s="59">
        <v>8</v>
      </c>
      <c r="AU34" s="59">
        <v>10</v>
      </c>
      <c r="AV34" s="59">
        <v>10</v>
      </c>
      <c r="AW34" s="59">
        <v>12</v>
      </c>
      <c r="AX34" s="4">
        <v>23</v>
      </c>
      <c r="AY34" s="4">
        <v>23</v>
      </c>
      <c r="AZ34" s="59">
        <v>15</v>
      </c>
      <c r="BA34" s="59">
        <v>10</v>
      </c>
      <c r="BB34" s="59">
        <v>12</v>
      </c>
      <c r="BC34" s="59">
        <v>12</v>
      </c>
      <c r="BD34" s="59">
        <v>18</v>
      </c>
      <c r="BE34" s="59">
        <v>8</v>
      </c>
      <c r="BF34" s="45">
        <v>12</v>
      </c>
      <c r="BG34" s="59">
        <v>22</v>
      </c>
      <c r="BH34" s="59">
        <v>21</v>
      </c>
      <c r="BI34" s="59">
        <v>13</v>
      </c>
      <c r="BJ34" s="59">
        <v>12</v>
      </c>
      <c r="BK34" s="59">
        <v>11</v>
      </c>
      <c r="BL34" s="59">
        <v>13</v>
      </c>
      <c r="BM34" s="45">
        <v>10</v>
      </c>
      <c r="BN34" s="59">
        <v>11</v>
      </c>
      <c r="BO34" s="59">
        <v>12</v>
      </c>
      <c r="BP34" s="59">
        <v>12</v>
      </c>
    </row>
    <row r="35" spans="1:68" x14ac:dyDescent="0.25">
      <c r="A35" s="20">
        <v>153145</v>
      </c>
      <c r="B35" s="76">
        <v>13</v>
      </c>
      <c r="C35" s="45">
        <v>21</v>
      </c>
      <c r="D35" s="76">
        <v>14</v>
      </c>
      <c r="E35" s="77">
        <v>11</v>
      </c>
      <c r="F35" s="78">
        <v>11</v>
      </c>
      <c r="G35" s="78">
        <v>14</v>
      </c>
      <c r="H35" s="76">
        <v>12</v>
      </c>
      <c r="I35" s="76">
        <v>12</v>
      </c>
      <c r="J35" s="76">
        <v>12</v>
      </c>
      <c r="K35" s="76">
        <v>13</v>
      </c>
      <c r="L35" s="76">
        <v>13</v>
      </c>
      <c r="M35" s="76">
        <v>16</v>
      </c>
      <c r="N35" s="76">
        <v>17</v>
      </c>
      <c r="O35" s="172">
        <v>9</v>
      </c>
      <c r="P35" s="172">
        <v>10</v>
      </c>
      <c r="Q35" s="76">
        <v>11</v>
      </c>
      <c r="R35" s="76">
        <v>11</v>
      </c>
      <c r="S35" s="76">
        <v>25</v>
      </c>
      <c r="T35" s="76">
        <v>15</v>
      </c>
      <c r="U35" s="76">
        <v>19</v>
      </c>
      <c r="V35" s="76">
        <v>31</v>
      </c>
      <c r="W35" s="78">
        <v>15</v>
      </c>
      <c r="X35" s="172">
        <v>15</v>
      </c>
      <c r="Y35" s="61">
        <v>16</v>
      </c>
      <c r="Z35" s="172">
        <v>17</v>
      </c>
      <c r="AA35" s="76">
        <v>11</v>
      </c>
      <c r="AB35" s="76">
        <v>11</v>
      </c>
      <c r="AC35" s="45">
        <v>22</v>
      </c>
      <c r="AD35" s="78">
        <v>23</v>
      </c>
      <c r="AE35" s="59">
        <v>17</v>
      </c>
      <c r="AF35" s="45">
        <v>14</v>
      </c>
      <c r="AG35" s="45">
        <v>19</v>
      </c>
      <c r="AH35" s="76">
        <v>17</v>
      </c>
      <c r="AI35" s="78">
        <v>37</v>
      </c>
      <c r="AJ35" s="78">
        <v>38</v>
      </c>
      <c r="AK35" s="76">
        <v>12</v>
      </c>
      <c r="AL35" s="76">
        <v>12</v>
      </c>
      <c r="AM35" s="76">
        <v>11</v>
      </c>
      <c r="AN35" s="76">
        <v>9</v>
      </c>
      <c r="AO35" s="78">
        <v>15</v>
      </c>
      <c r="AP35" s="78">
        <v>16</v>
      </c>
      <c r="AQ35" s="76">
        <v>8</v>
      </c>
      <c r="AR35" s="76">
        <v>10</v>
      </c>
      <c r="AS35" s="76">
        <v>10</v>
      </c>
      <c r="AT35" s="76">
        <v>8</v>
      </c>
      <c r="AU35" s="76">
        <v>10</v>
      </c>
      <c r="AV35" s="76">
        <v>10</v>
      </c>
      <c r="AW35" s="76">
        <v>12</v>
      </c>
      <c r="AX35" s="78">
        <v>23</v>
      </c>
      <c r="AY35" s="180">
        <v>23</v>
      </c>
      <c r="AZ35" s="76">
        <v>16</v>
      </c>
      <c r="BA35" s="76">
        <v>10</v>
      </c>
      <c r="BB35" s="76">
        <v>12</v>
      </c>
      <c r="BC35" s="76">
        <v>12</v>
      </c>
      <c r="BD35" s="45">
        <v>17</v>
      </c>
      <c r="BE35" s="76">
        <v>8</v>
      </c>
      <c r="BF35" s="76">
        <v>12</v>
      </c>
      <c r="BG35" s="76">
        <v>22</v>
      </c>
      <c r="BH35" s="76">
        <v>20</v>
      </c>
      <c r="BI35" s="76">
        <v>13</v>
      </c>
      <c r="BJ35" s="76">
        <v>12</v>
      </c>
      <c r="BK35" s="76">
        <v>11</v>
      </c>
      <c r="BL35" s="76">
        <v>13</v>
      </c>
      <c r="BM35" s="45">
        <v>10</v>
      </c>
      <c r="BN35" s="76">
        <v>11</v>
      </c>
      <c r="BO35" s="76">
        <v>12</v>
      </c>
      <c r="BP35" s="76">
        <v>12</v>
      </c>
    </row>
    <row r="36" spans="1:68" x14ac:dyDescent="0.25">
      <c r="A36" s="20">
        <v>193583</v>
      </c>
      <c r="B36" s="77">
        <v>13</v>
      </c>
      <c r="C36" s="45">
        <v>21</v>
      </c>
      <c r="D36" s="77">
        <v>14</v>
      </c>
      <c r="E36" s="77">
        <v>11</v>
      </c>
      <c r="F36" s="87">
        <v>11</v>
      </c>
      <c r="G36" s="87">
        <v>14</v>
      </c>
      <c r="H36" s="77">
        <v>12</v>
      </c>
      <c r="I36" s="77">
        <v>12</v>
      </c>
      <c r="J36" s="77">
        <v>12</v>
      </c>
      <c r="K36" s="77">
        <v>13</v>
      </c>
      <c r="L36" s="77">
        <v>13</v>
      </c>
      <c r="M36" s="77">
        <v>16</v>
      </c>
      <c r="N36" s="77">
        <v>17</v>
      </c>
      <c r="O36" s="172">
        <v>9</v>
      </c>
      <c r="P36" s="61">
        <v>9</v>
      </c>
      <c r="Q36" s="77">
        <v>11</v>
      </c>
      <c r="R36" s="77">
        <v>11</v>
      </c>
      <c r="S36" s="77">
        <v>25</v>
      </c>
      <c r="T36" s="77">
        <v>15</v>
      </c>
      <c r="U36" s="77">
        <v>19</v>
      </c>
      <c r="V36" s="77">
        <v>30</v>
      </c>
      <c r="W36" s="87">
        <v>15</v>
      </c>
      <c r="X36" s="172">
        <v>15</v>
      </c>
      <c r="Y36" s="61">
        <v>16</v>
      </c>
      <c r="Z36" s="172">
        <v>17</v>
      </c>
      <c r="AA36" s="45">
        <v>10</v>
      </c>
      <c r="AB36" s="77">
        <v>11</v>
      </c>
      <c r="AC36" s="87">
        <v>20</v>
      </c>
      <c r="AD36" s="87">
        <v>23</v>
      </c>
      <c r="AE36" s="45">
        <v>18</v>
      </c>
      <c r="AF36" s="45">
        <v>14</v>
      </c>
      <c r="AG36" s="77">
        <v>18</v>
      </c>
      <c r="AH36" s="77">
        <v>17</v>
      </c>
      <c r="AI36" s="172">
        <v>38</v>
      </c>
      <c r="AJ36" s="87">
        <v>39</v>
      </c>
      <c r="AK36" s="77">
        <v>12</v>
      </c>
      <c r="AL36" s="77">
        <v>12</v>
      </c>
      <c r="AM36" s="77">
        <v>11</v>
      </c>
      <c r="AN36" s="77">
        <v>9</v>
      </c>
      <c r="AO36" s="87">
        <v>15</v>
      </c>
      <c r="AP36" s="87">
        <v>16</v>
      </c>
      <c r="AQ36" s="77">
        <v>8</v>
      </c>
      <c r="AR36" s="77">
        <v>10</v>
      </c>
      <c r="AS36" s="77">
        <v>10</v>
      </c>
      <c r="AT36" s="77">
        <v>8</v>
      </c>
      <c r="AU36" s="77">
        <v>10</v>
      </c>
      <c r="AV36" s="77">
        <v>10</v>
      </c>
      <c r="AW36" s="77">
        <v>12</v>
      </c>
      <c r="AX36" s="87">
        <v>23</v>
      </c>
      <c r="AY36" s="78">
        <v>23</v>
      </c>
      <c r="AZ36" s="45">
        <v>15</v>
      </c>
      <c r="BA36" s="77">
        <v>10</v>
      </c>
      <c r="BB36" s="77">
        <v>12</v>
      </c>
      <c r="BC36" s="77">
        <v>12</v>
      </c>
      <c r="BD36" s="45">
        <v>17</v>
      </c>
      <c r="BE36" s="77">
        <v>8</v>
      </c>
      <c r="BF36" s="77">
        <v>12</v>
      </c>
      <c r="BG36" s="77">
        <v>22</v>
      </c>
      <c r="BH36" s="77">
        <v>20</v>
      </c>
      <c r="BI36" s="77">
        <v>13</v>
      </c>
      <c r="BJ36" s="77">
        <v>12</v>
      </c>
      <c r="BK36" s="77">
        <v>11</v>
      </c>
      <c r="BL36" s="77">
        <v>13</v>
      </c>
      <c r="BM36" s="45">
        <v>10</v>
      </c>
      <c r="BN36" s="77">
        <v>11</v>
      </c>
      <c r="BO36" s="77">
        <v>12</v>
      </c>
      <c r="BP36" s="77">
        <v>12</v>
      </c>
    </row>
    <row r="37" spans="1:68" x14ac:dyDescent="0.25">
      <c r="A37" s="20">
        <v>186259</v>
      </c>
      <c r="B37" s="77">
        <v>13</v>
      </c>
      <c r="C37" s="45">
        <v>21</v>
      </c>
      <c r="D37" s="77">
        <v>14</v>
      </c>
      <c r="E37" s="77">
        <v>11</v>
      </c>
      <c r="F37" s="45">
        <v>12</v>
      </c>
      <c r="G37" s="87">
        <v>14</v>
      </c>
      <c r="H37" s="77">
        <v>12</v>
      </c>
      <c r="I37" s="77">
        <v>12</v>
      </c>
      <c r="J37" s="77">
        <v>12</v>
      </c>
      <c r="K37" s="77">
        <v>13</v>
      </c>
      <c r="L37" s="77">
        <v>13</v>
      </c>
      <c r="M37" s="77">
        <v>16</v>
      </c>
      <c r="N37" s="77">
        <v>17</v>
      </c>
      <c r="O37" s="172">
        <v>9</v>
      </c>
      <c r="P37" s="61">
        <v>9</v>
      </c>
      <c r="Q37" s="77">
        <v>11</v>
      </c>
      <c r="R37" s="77">
        <v>11</v>
      </c>
      <c r="S37" s="77">
        <v>25</v>
      </c>
      <c r="T37" s="77">
        <v>15</v>
      </c>
      <c r="U37" s="77">
        <v>19</v>
      </c>
      <c r="V37" s="77">
        <v>29</v>
      </c>
      <c r="W37" s="87">
        <v>15</v>
      </c>
      <c r="X37" s="172">
        <v>15</v>
      </c>
      <c r="Y37" s="172">
        <v>17</v>
      </c>
      <c r="Z37" s="172">
        <v>17</v>
      </c>
      <c r="AA37" s="45">
        <v>10</v>
      </c>
      <c r="AB37" s="77">
        <v>11</v>
      </c>
      <c r="AC37" s="45">
        <v>22</v>
      </c>
      <c r="AD37" s="87">
        <v>23</v>
      </c>
      <c r="AE37" s="77">
        <v>16</v>
      </c>
      <c r="AF37" s="45">
        <v>14</v>
      </c>
      <c r="AG37" s="45">
        <v>19</v>
      </c>
      <c r="AH37" s="77">
        <v>17</v>
      </c>
      <c r="AI37" s="78">
        <v>38</v>
      </c>
      <c r="AJ37" s="172">
        <v>40</v>
      </c>
      <c r="AK37" s="77">
        <v>12</v>
      </c>
      <c r="AL37" s="77">
        <v>12</v>
      </c>
      <c r="AM37" s="77">
        <v>11</v>
      </c>
      <c r="AN37" s="77">
        <v>9</v>
      </c>
      <c r="AO37" s="87">
        <v>15</v>
      </c>
      <c r="AP37" s="87">
        <v>16</v>
      </c>
      <c r="AQ37" s="77">
        <v>8</v>
      </c>
      <c r="AR37" s="77">
        <v>10</v>
      </c>
      <c r="AS37" s="77">
        <v>11</v>
      </c>
      <c r="AT37" s="77">
        <v>8</v>
      </c>
      <c r="AU37" s="77">
        <v>10</v>
      </c>
      <c r="AV37" s="77">
        <v>10</v>
      </c>
      <c r="AW37" s="77">
        <v>12</v>
      </c>
      <c r="AX37" s="87">
        <v>23</v>
      </c>
      <c r="AY37" s="87">
        <v>23</v>
      </c>
      <c r="AZ37" s="45">
        <v>15</v>
      </c>
      <c r="BA37" s="77">
        <v>10</v>
      </c>
      <c r="BB37" s="77">
        <v>12</v>
      </c>
      <c r="BC37" s="77">
        <v>12</v>
      </c>
      <c r="BD37" s="45">
        <v>16</v>
      </c>
      <c r="BE37" s="77">
        <v>8</v>
      </c>
      <c r="BF37" s="77">
        <v>12</v>
      </c>
      <c r="BG37" s="77">
        <v>22</v>
      </c>
      <c r="BH37" s="77">
        <v>20</v>
      </c>
      <c r="BI37" s="77">
        <v>13</v>
      </c>
      <c r="BJ37" s="77">
        <v>12</v>
      </c>
      <c r="BK37" s="77">
        <v>11</v>
      </c>
      <c r="BL37" s="77">
        <v>13</v>
      </c>
      <c r="BM37" s="45">
        <v>10</v>
      </c>
      <c r="BN37" s="77">
        <v>11</v>
      </c>
      <c r="BO37" s="77">
        <v>12</v>
      </c>
      <c r="BP37" s="77">
        <v>12</v>
      </c>
    </row>
    <row r="38" spans="1:68" x14ac:dyDescent="0.25">
      <c r="A38" s="20">
        <v>483446</v>
      </c>
      <c r="B38" s="77">
        <v>13</v>
      </c>
      <c r="C38" s="45">
        <v>21</v>
      </c>
      <c r="D38" s="77">
        <v>14</v>
      </c>
      <c r="E38" s="77">
        <v>11</v>
      </c>
      <c r="F38" s="87">
        <v>11</v>
      </c>
      <c r="G38" s="87">
        <v>14</v>
      </c>
      <c r="H38" s="77">
        <v>12</v>
      </c>
      <c r="I38" s="77">
        <v>12</v>
      </c>
      <c r="J38" s="45">
        <v>13</v>
      </c>
      <c r="K38" s="77">
        <v>13</v>
      </c>
      <c r="L38" s="77">
        <v>13</v>
      </c>
      <c r="M38" s="77">
        <v>16</v>
      </c>
      <c r="N38" s="77">
        <v>17</v>
      </c>
      <c r="O38" s="172">
        <v>9</v>
      </c>
      <c r="P38" s="61">
        <v>9</v>
      </c>
      <c r="Q38" s="77">
        <v>11</v>
      </c>
      <c r="R38" s="77">
        <v>11</v>
      </c>
      <c r="S38" s="77">
        <v>25</v>
      </c>
      <c r="T38" s="77">
        <v>15</v>
      </c>
      <c r="U38" s="77">
        <v>19</v>
      </c>
      <c r="V38" s="77">
        <v>30</v>
      </c>
      <c r="W38" s="78">
        <v>15</v>
      </c>
      <c r="X38" s="172">
        <v>16</v>
      </c>
      <c r="Y38" s="172">
        <v>17</v>
      </c>
      <c r="Z38" s="172">
        <v>17</v>
      </c>
      <c r="AA38" s="45">
        <v>10</v>
      </c>
      <c r="AB38" s="77">
        <v>11</v>
      </c>
      <c r="AC38" s="45">
        <v>22</v>
      </c>
      <c r="AD38" s="87">
        <v>23</v>
      </c>
      <c r="AE38" s="45">
        <v>18</v>
      </c>
      <c r="AF38" s="45">
        <v>14</v>
      </c>
      <c r="AG38" s="45">
        <v>20</v>
      </c>
      <c r="AH38" s="77">
        <v>17</v>
      </c>
      <c r="AI38" s="78">
        <v>35</v>
      </c>
      <c r="AJ38" s="78">
        <v>38</v>
      </c>
      <c r="AK38" s="77">
        <v>12</v>
      </c>
      <c r="AL38" s="77">
        <v>12</v>
      </c>
      <c r="AM38" s="77">
        <v>11</v>
      </c>
      <c r="AN38" s="77">
        <v>9</v>
      </c>
      <c r="AO38" s="87">
        <v>15</v>
      </c>
      <c r="AP38" s="87">
        <v>16</v>
      </c>
      <c r="AQ38" s="77">
        <v>8</v>
      </c>
      <c r="AR38" s="77">
        <v>10</v>
      </c>
      <c r="AS38" s="77">
        <v>10</v>
      </c>
      <c r="AT38" s="77">
        <v>8</v>
      </c>
      <c r="AU38" s="77">
        <v>10</v>
      </c>
      <c r="AV38" s="77">
        <v>10</v>
      </c>
      <c r="AW38" s="77">
        <v>12</v>
      </c>
      <c r="AX38" s="87">
        <v>23</v>
      </c>
      <c r="AY38" s="87">
        <v>23</v>
      </c>
      <c r="AZ38" s="77">
        <v>16</v>
      </c>
      <c r="BA38" s="77">
        <v>10</v>
      </c>
      <c r="BB38" s="77">
        <v>12</v>
      </c>
      <c r="BC38" s="77">
        <v>12</v>
      </c>
      <c r="BD38" s="77">
        <v>16</v>
      </c>
      <c r="BE38" s="77">
        <v>8</v>
      </c>
      <c r="BF38" s="77">
        <v>12</v>
      </c>
      <c r="BG38" s="77">
        <v>22</v>
      </c>
      <c r="BH38" s="77">
        <v>20</v>
      </c>
      <c r="BI38" s="77">
        <v>13</v>
      </c>
      <c r="BJ38" s="77">
        <v>12</v>
      </c>
      <c r="BK38" s="77">
        <v>11</v>
      </c>
      <c r="BL38" s="77">
        <v>13</v>
      </c>
      <c r="BM38" s="45">
        <v>10</v>
      </c>
      <c r="BN38" s="77">
        <v>11</v>
      </c>
      <c r="BO38" s="77">
        <v>12</v>
      </c>
      <c r="BP38" s="77">
        <v>12</v>
      </c>
    </row>
    <row r="39" spans="1:68" x14ac:dyDescent="0.25">
      <c r="A39" s="20">
        <v>855441</v>
      </c>
      <c r="B39" s="77">
        <v>13</v>
      </c>
      <c r="C39" s="45">
        <v>21</v>
      </c>
      <c r="D39" s="77">
        <v>14</v>
      </c>
      <c r="E39" s="77">
        <v>11</v>
      </c>
      <c r="F39" s="87">
        <v>11</v>
      </c>
      <c r="G39" s="87">
        <v>14</v>
      </c>
      <c r="H39" s="77">
        <v>12</v>
      </c>
      <c r="I39" s="77">
        <v>12</v>
      </c>
      <c r="J39" s="45">
        <v>13</v>
      </c>
      <c r="K39" s="77">
        <v>13</v>
      </c>
      <c r="L39" s="77">
        <v>13</v>
      </c>
      <c r="M39" s="77">
        <v>16</v>
      </c>
      <c r="N39" s="77">
        <v>17</v>
      </c>
      <c r="O39" s="172">
        <v>9</v>
      </c>
      <c r="P39" s="61">
        <v>9</v>
      </c>
      <c r="Q39" s="77">
        <v>11</v>
      </c>
      <c r="R39" s="77">
        <v>11</v>
      </c>
      <c r="S39" s="77">
        <v>25</v>
      </c>
      <c r="T39" s="77">
        <v>15</v>
      </c>
      <c r="U39" s="77">
        <v>19</v>
      </c>
      <c r="V39" s="77">
        <v>30</v>
      </c>
      <c r="W39" s="87">
        <v>15</v>
      </c>
      <c r="X39" s="78">
        <v>16</v>
      </c>
      <c r="Y39" s="172">
        <v>17</v>
      </c>
      <c r="Z39" s="172">
        <v>17</v>
      </c>
      <c r="AA39" s="45">
        <v>10</v>
      </c>
      <c r="AB39" s="77">
        <v>11</v>
      </c>
      <c r="AC39" s="45">
        <v>22</v>
      </c>
      <c r="AD39" s="87">
        <v>23</v>
      </c>
      <c r="AE39" s="45">
        <v>18</v>
      </c>
      <c r="AF39" s="45">
        <v>14</v>
      </c>
      <c r="AG39" s="45">
        <v>20</v>
      </c>
      <c r="AH39" s="77">
        <v>17</v>
      </c>
      <c r="AI39" s="87">
        <v>35</v>
      </c>
      <c r="AJ39" s="87">
        <v>38</v>
      </c>
      <c r="AK39" s="77">
        <v>12</v>
      </c>
      <c r="AL39" s="77">
        <v>12</v>
      </c>
      <c r="AM39" s="77">
        <v>11</v>
      </c>
      <c r="AN39" s="77">
        <v>9</v>
      </c>
      <c r="AO39" s="87">
        <v>15</v>
      </c>
      <c r="AP39" s="87">
        <v>16</v>
      </c>
      <c r="AQ39" s="77">
        <v>8</v>
      </c>
      <c r="AR39" s="77">
        <v>10</v>
      </c>
      <c r="AS39" s="77">
        <v>10</v>
      </c>
      <c r="AT39" s="77">
        <v>8</v>
      </c>
      <c r="AU39" s="77">
        <v>10</v>
      </c>
      <c r="AV39" s="77">
        <v>10</v>
      </c>
      <c r="AW39" s="77">
        <v>12</v>
      </c>
      <c r="AX39" s="87">
        <v>23</v>
      </c>
      <c r="AY39" s="87">
        <v>23</v>
      </c>
      <c r="AZ39" s="77">
        <v>16</v>
      </c>
      <c r="BA39" s="77">
        <v>10</v>
      </c>
      <c r="BB39" s="77">
        <v>12</v>
      </c>
      <c r="BC39" s="77">
        <v>12</v>
      </c>
      <c r="BD39" s="77">
        <v>16</v>
      </c>
      <c r="BE39" s="77">
        <v>8</v>
      </c>
      <c r="BF39" s="77">
        <v>12</v>
      </c>
      <c r="BG39" s="77">
        <v>22</v>
      </c>
      <c r="BH39" s="77">
        <v>20</v>
      </c>
      <c r="BI39" s="77">
        <v>13</v>
      </c>
      <c r="BJ39" s="77">
        <v>12</v>
      </c>
      <c r="BK39" s="77">
        <v>11</v>
      </c>
      <c r="BL39" s="77">
        <v>13</v>
      </c>
      <c r="BM39" s="45">
        <v>10</v>
      </c>
      <c r="BN39" s="77">
        <v>11</v>
      </c>
      <c r="BO39" s="77">
        <v>12</v>
      </c>
      <c r="BP39" s="77">
        <v>12</v>
      </c>
    </row>
    <row r="40" spans="1:68" x14ac:dyDescent="0.25">
      <c r="A40" s="20" t="s">
        <v>259</v>
      </c>
      <c r="B40" s="77">
        <v>13</v>
      </c>
      <c r="C40" s="45">
        <v>21</v>
      </c>
      <c r="D40" s="77">
        <v>14</v>
      </c>
      <c r="E40" s="77">
        <v>11</v>
      </c>
      <c r="F40" s="87">
        <v>11</v>
      </c>
      <c r="G40" s="87">
        <v>15</v>
      </c>
      <c r="H40" s="77">
        <v>12</v>
      </c>
      <c r="I40" s="77">
        <v>12</v>
      </c>
      <c r="J40" s="77">
        <v>12</v>
      </c>
      <c r="K40" s="77">
        <v>13</v>
      </c>
      <c r="L40" s="77">
        <v>13</v>
      </c>
      <c r="M40" s="77">
        <v>16</v>
      </c>
      <c r="N40" s="77">
        <v>17</v>
      </c>
      <c r="O40" s="172">
        <v>9</v>
      </c>
      <c r="P40" s="61">
        <v>9</v>
      </c>
      <c r="Q40" s="77">
        <v>11</v>
      </c>
      <c r="R40" s="77">
        <v>11</v>
      </c>
      <c r="S40" s="77">
        <v>25</v>
      </c>
      <c r="T40" s="77">
        <v>15</v>
      </c>
      <c r="U40" s="77">
        <v>19</v>
      </c>
      <c r="V40" s="77">
        <v>30</v>
      </c>
      <c r="W40" s="172">
        <v>15</v>
      </c>
      <c r="X40" s="172">
        <v>15</v>
      </c>
      <c r="Y40" s="172">
        <v>17</v>
      </c>
      <c r="Z40" s="172">
        <v>17</v>
      </c>
      <c r="AA40" s="45">
        <v>10</v>
      </c>
      <c r="AB40" s="77">
        <v>11</v>
      </c>
      <c r="AC40" s="87">
        <v>21</v>
      </c>
      <c r="AD40" s="87">
        <v>23</v>
      </c>
      <c r="AE40" s="45">
        <v>18</v>
      </c>
      <c r="AF40" s="45">
        <v>14</v>
      </c>
      <c r="AG40" s="77">
        <v>21</v>
      </c>
      <c r="AH40" s="77">
        <v>17</v>
      </c>
      <c r="AI40" s="87">
        <v>38</v>
      </c>
      <c r="AJ40" s="172">
        <v>38</v>
      </c>
      <c r="AK40" s="77">
        <v>13</v>
      </c>
      <c r="AL40" s="77">
        <v>12</v>
      </c>
      <c r="AM40" s="77">
        <v>11</v>
      </c>
      <c r="AN40" s="77">
        <v>9</v>
      </c>
      <c r="AO40" s="87">
        <v>15</v>
      </c>
      <c r="AP40" s="87">
        <v>16</v>
      </c>
      <c r="AQ40" s="77">
        <v>8</v>
      </c>
      <c r="AR40" s="77">
        <v>10</v>
      </c>
      <c r="AS40" s="77">
        <v>10</v>
      </c>
      <c r="AT40" s="77">
        <v>8</v>
      </c>
      <c r="AU40" s="77">
        <v>10</v>
      </c>
      <c r="AV40" s="77">
        <v>10</v>
      </c>
      <c r="AW40" s="77">
        <v>12</v>
      </c>
      <c r="AX40" s="87">
        <v>23</v>
      </c>
      <c r="AY40" s="87">
        <v>23</v>
      </c>
      <c r="AZ40" s="45">
        <v>15</v>
      </c>
      <c r="BA40" s="77">
        <v>10</v>
      </c>
      <c r="BB40" s="77">
        <v>12</v>
      </c>
      <c r="BC40" s="77">
        <v>12</v>
      </c>
      <c r="BD40" s="45">
        <v>17</v>
      </c>
      <c r="BE40" s="77">
        <v>8</v>
      </c>
      <c r="BF40" s="77">
        <v>12</v>
      </c>
      <c r="BG40" s="77">
        <v>22</v>
      </c>
      <c r="BH40" s="77">
        <v>20</v>
      </c>
      <c r="BI40" s="77">
        <v>13</v>
      </c>
      <c r="BJ40" s="77">
        <v>12</v>
      </c>
      <c r="BK40" s="77">
        <v>11</v>
      </c>
      <c r="BL40" s="77">
        <v>13</v>
      </c>
      <c r="BM40" s="45">
        <v>10</v>
      </c>
      <c r="BN40" s="77">
        <v>11</v>
      </c>
      <c r="BO40" s="77">
        <v>12</v>
      </c>
      <c r="BP40" s="77">
        <v>12</v>
      </c>
    </row>
    <row r="41" spans="1:68" x14ac:dyDescent="0.25">
      <c r="A41" s="20">
        <v>195635</v>
      </c>
      <c r="B41" s="77">
        <v>13</v>
      </c>
      <c r="C41" s="45">
        <v>21</v>
      </c>
      <c r="D41" s="77">
        <v>14</v>
      </c>
      <c r="E41" s="77">
        <v>11</v>
      </c>
      <c r="F41" s="45">
        <v>12</v>
      </c>
      <c r="G41" s="87">
        <v>14</v>
      </c>
      <c r="H41" s="77">
        <v>12</v>
      </c>
      <c r="I41" s="77">
        <v>12</v>
      </c>
      <c r="J41" s="45">
        <v>11</v>
      </c>
      <c r="K41" s="77">
        <v>13</v>
      </c>
      <c r="L41" s="77">
        <v>13</v>
      </c>
      <c r="M41" s="77">
        <v>16</v>
      </c>
      <c r="N41" s="77">
        <v>17</v>
      </c>
      <c r="O41" s="172">
        <v>9</v>
      </c>
      <c r="P41" s="172">
        <v>10</v>
      </c>
      <c r="Q41" s="77">
        <v>11</v>
      </c>
      <c r="R41" s="77">
        <v>11</v>
      </c>
      <c r="S41" s="45">
        <v>26</v>
      </c>
      <c r="T41" s="77">
        <v>15</v>
      </c>
      <c r="U41" s="77">
        <v>19</v>
      </c>
      <c r="V41" s="77">
        <v>29</v>
      </c>
      <c r="W41" s="78">
        <v>15</v>
      </c>
      <c r="X41" s="78">
        <v>15</v>
      </c>
      <c r="Y41" s="61">
        <v>16</v>
      </c>
      <c r="Z41" s="61">
        <v>16</v>
      </c>
      <c r="AA41" s="77">
        <v>11</v>
      </c>
      <c r="AB41" s="77">
        <v>11</v>
      </c>
      <c r="AC41" s="87">
        <v>23</v>
      </c>
      <c r="AD41" s="87">
        <v>23</v>
      </c>
      <c r="AE41" s="59">
        <v>17</v>
      </c>
      <c r="AF41" s="45">
        <v>14</v>
      </c>
      <c r="AG41" s="77">
        <v>18</v>
      </c>
      <c r="AH41" s="59">
        <v>18</v>
      </c>
      <c r="AI41" s="87">
        <v>37</v>
      </c>
      <c r="AJ41" s="181">
        <v>39</v>
      </c>
      <c r="AK41" s="77">
        <v>12</v>
      </c>
      <c r="AL41" s="77">
        <v>12</v>
      </c>
      <c r="AM41" s="77">
        <v>11</v>
      </c>
      <c r="AN41" s="77">
        <v>9</v>
      </c>
      <c r="AO41" s="87">
        <v>15</v>
      </c>
      <c r="AP41" s="87">
        <v>16</v>
      </c>
      <c r="AQ41" s="77">
        <v>8</v>
      </c>
      <c r="AR41" s="77">
        <v>10</v>
      </c>
      <c r="AS41" s="77">
        <v>10</v>
      </c>
      <c r="AT41" s="77">
        <v>8</v>
      </c>
      <c r="AU41" s="77">
        <v>10</v>
      </c>
      <c r="AV41" s="77">
        <v>10</v>
      </c>
      <c r="AW41" s="77">
        <v>12</v>
      </c>
      <c r="AX41" s="87">
        <v>23</v>
      </c>
      <c r="AY41" s="87">
        <v>23</v>
      </c>
      <c r="AZ41" s="45">
        <v>15</v>
      </c>
      <c r="BA41" s="77">
        <v>10</v>
      </c>
      <c r="BB41" s="77">
        <v>12</v>
      </c>
      <c r="BC41" s="77">
        <v>12</v>
      </c>
      <c r="BD41" s="45">
        <v>17</v>
      </c>
      <c r="BE41" s="77">
        <v>8</v>
      </c>
      <c r="BF41" s="77">
        <v>12</v>
      </c>
      <c r="BG41" s="77">
        <v>22</v>
      </c>
      <c r="BH41" s="59">
        <v>21</v>
      </c>
      <c r="BI41" s="77">
        <v>13</v>
      </c>
      <c r="BJ41" s="77">
        <v>12</v>
      </c>
      <c r="BK41" s="77">
        <v>11</v>
      </c>
      <c r="BL41" s="77">
        <v>13</v>
      </c>
      <c r="BM41" s="45">
        <v>10</v>
      </c>
      <c r="BN41" s="77">
        <v>11</v>
      </c>
      <c r="BO41" s="77">
        <v>12</v>
      </c>
      <c r="BP41" s="77">
        <v>12</v>
      </c>
    </row>
    <row r="42" spans="1:68" x14ac:dyDescent="0.25">
      <c r="A42" s="75">
        <v>134335</v>
      </c>
      <c r="B42" s="77">
        <v>12</v>
      </c>
      <c r="C42" s="45">
        <v>21</v>
      </c>
      <c r="D42" s="77">
        <v>14</v>
      </c>
      <c r="E42" s="77">
        <v>11</v>
      </c>
      <c r="F42" s="87">
        <v>11</v>
      </c>
      <c r="G42" s="87">
        <v>14</v>
      </c>
      <c r="H42" s="77">
        <v>12</v>
      </c>
      <c r="I42" s="77">
        <v>12</v>
      </c>
      <c r="J42" s="77">
        <v>12</v>
      </c>
      <c r="K42" s="77">
        <v>13</v>
      </c>
      <c r="L42" s="77">
        <v>13</v>
      </c>
      <c r="M42" s="77">
        <v>16</v>
      </c>
      <c r="N42" s="77">
        <v>17</v>
      </c>
      <c r="O42" s="172">
        <v>9</v>
      </c>
      <c r="P42" s="172">
        <v>10</v>
      </c>
      <c r="Q42" s="77">
        <v>11</v>
      </c>
      <c r="R42" s="77">
        <v>11</v>
      </c>
      <c r="S42" s="77">
        <v>25</v>
      </c>
      <c r="T42" s="77">
        <v>15</v>
      </c>
      <c r="U42" s="77">
        <v>19</v>
      </c>
      <c r="V42" s="59">
        <v>33</v>
      </c>
      <c r="W42" s="172">
        <v>15</v>
      </c>
      <c r="X42" s="172">
        <v>15</v>
      </c>
      <c r="Y42" s="172">
        <v>17</v>
      </c>
      <c r="Z42" s="172">
        <v>17</v>
      </c>
      <c r="AA42" s="45">
        <v>10</v>
      </c>
      <c r="AB42" s="77">
        <v>11</v>
      </c>
      <c r="AC42" s="87">
        <v>19</v>
      </c>
      <c r="AD42" s="59">
        <v>22</v>
      </c>
      <c r="AE42" s="45">
        <v>18</v>
      </c>
      <c r="AF42" s="45">
        <v>14</v>
      </c>
      <c r="AG42" s="45">
        <v>19</v>
      </c>
      <c r="AH42" s="77">
        <v>17</v>
      </c>
      <c r="AI42" s="87">
        <v>37</v>
      </c>
      <c r="AJ42" s="78">
        <v>38</v>
      </c>
      <c r="AK42" s="77">
        <v>12</v>
      </c>
      <c r="AL42" s="77">
        <v>12</v>
      </c>
      <c r="AM42" s="77">
        <v>11</v>
      </c>
      <c r="AN42" s="77">
        <v>9</v>
      </c>
      <c r="AO42" s="87">
        <v>15</v>
      </c>
      <c r="AP42" s="87">
        <v>16</v>
      </c>
      <c r="AQ42" s="77">
        <v>8</v>
      </c>
      <c r="AR42" s="77">
        <v>10</v>
      </c>
      <c r="AS42" s="77">
        <v>10</v>
      </c>
      <c r="AT42" s="77">
        <v>8</v>
      </c>
      <c r="AU42" s="77">
        <v>10</v>
      </c>
      <c r="AV42" s="77">
        <v>11</v>
      </c>
      <c r="AW42" s="77">
        <v>10</v>
      </c>
      <c r="AX42" s="87">
        <v>23</v>
      </c>
      <c r="AY42" s="87">
        <v>23</v>
      </c>
      <c r="AZ42" s="77">
        <v>14</v>
      </c>
      <c r="BA42" s="77">
        <v>10</v>
      </c>
      <c r="BB42" s="77">
        <v>12</v>
      </c>
      <c r="BC42" s="77">
        <v>12</v>
      </c>
      <c r="BD42" s="45">
        <v>17</v>
      </c>
      <c r="BE42" s="77">
        <v>8</v>
      </c>
      <c r="BF42" s="77">
        <v>12</v>
      </c>
      <c r="BG42" s="77">
        <v>22</v>
      </c>
      <c r="BH42" s="77">
        <v>20</v>
      </c>
      <c r="BI42" s="77">
        <v>13</v>
      </c>
      <c r="BJ42" s="77">
        <v>12</v>
      </c>
      <c r="BK42" s="77">
        <v>11</v>
      </c>
      <c r="BL42" s="77">
        <v>13</v>
      </c>
      <c r="BM42" s="45">
        <v>10</v>
      </c>
      <c r="BN42" s="77">
        <v>11</v>
      </c>
      <c r="BO42" s="77">
        <v>12</v>
      </c>
      <c r="BP42" s="77">
        <v>12</v>
      </c>
    </row>
    <row r="43" spans="1:68" x14ac:dyDescent="0.25">
      <c r="A43" s="20">
        <v>40250</v>
      </c>
      <c r="B43" s="77">
        <v>13</v>
      </c>
      <c r="C43" s="45">
        <v>21</v>
      </c>
      <c r="D43" s="77">
        <v>14</v>
      </c>
      <c r="E43" s="77">
        <v>11</v>
      </c>
      <c r="F43" s="87">
        <v>11</v>
      </c>
      <c r="G43" s="87">
        <v>14</v>
      </c>
      <c r="H43" s="77">
        <v>12</v>
      </c>
      <c r="I43" s="77">
        <v>12</v>
      </c>
      <c r="J43" s="77">
        <v>12</v>
      </c>
      <c r="K43" s="77">
        <v>13</v>
      </c>
      <c r="L43" s="77">
        <v>13</v>
      </c>
      <c r="M43" s="77">
        <v>16</v>
      </c>
      <c r="N43" s="59">
        <v>16</v>
      </c>
      <c r="O43" s="172">
        <v>9</v>
      </c>
      <c r="P43" s="172">
        <v>10</v>
      </c>
      <c r="Q43" s="77">
        <v>11</v>
      </c>
      <c r="R43" s="77">
        <v>11</v>
      </c>
      <c r="S43" s="77">
        <v>25</v>
      </c>
      <c r="T43" s="77">
        <v>15</v>
      </c>
      <c r="U43" s="77">
        <v>19</v>
      </c>
      <c r="V43" s="77">
        <v>32</v>
      </c>
      <c r="W43" s="172">
        <v>15</v>
      </c>
      <c r="X43" s="172">
        <v>15</v>
      </c>
      <c r="Y43" s="172">
        <v>17</v>
      </c>
      <c r="Z43" s="172">
        <v>17</v>
      </c>
      <c r="AA43" s="45">
        <v>10</v>
      </c>
      <c r="AB43" s="77">
        <v>11</v>
      </c>
      <c r="AC43" s="87">
        <v>19</v>
      </c>
      <c r="AD43" s="87">
        <v>23</v>
      </c>
      <c r="AE43" s="45">
        <v>18</v>
      </c>
      <c r="AF43" s="45">
        <v>14</v>
      </c>
      <c r="AG43" s="45">
        <v>20</v>
      </c>
      <c r="AH43" s="77">
        <v>17</v>
      </c>
      <c r="AI43" s="87">
        <v>37</v>
      </c>
      <c r="AJ43" s="78">
        <v>38</v>
      </c>
      <c r="AK43" s="77">
        <v>13</v>
      </c>
      <c r="AL43" s="77">
        <v>12</v>
      </c>
      <c r="AM43" s="77">
        <v>11</v>
      </c>
      <c r="AN43" s="77">
        <v>9</v>
      </c>
      <c r="AO43" s="87">
        <v>15</v>
      </c>
      <c r="AP43" s="87">
        <v>16</v>
      </c>
      <c r="AQ43" s="77">
        <v>8</v>
      </c>
      <c r="AR43" s="77">
        <v>10</v>
      </c>
      <c r="AS43" s="77">
        <v>10</v>
      </c>
      <c r="AT43" s="77">
        <v>8</v>
      </c>
      <c r="AU43" s="77">
        <v>10</v>
      </c>
      <c r="AV43" s="77">
        <v>11</v>
      </c>
      <c r="AW43" s="77">
        <v>10</v>
      </c>
      <c r="AX43" s="87">
        <v>23</v>
      </c>
      <c r="AY43" s="87">
        <v>23</v>
      </c>
      <c r="AZ43" s="77">
        <v>14</v>
      </c>
      <c r="BA43" s="77">
        <v>10</v>
      </c>
      <c r="BB43" s="77">
        <v>12</v>
      </c>
      <c r="BC43" s="77">
        <v>12</v>
      </c>
      <c r="BD43" s="45">
        <v>17</v>
      </c>
      <c r="BE43" s="77">
        <v>8</v>
      </c>
      <c r="BF43" s="77">
        <v>12</v>
      </c>
      <c r="BG43" s="77">
        <v>22</v>
      </c>
      <c r="BH43" s="77">
        <v>20</v>
      </c>
      <c r="BI43" s="77">
        <v>13</v>
      </c>
      <c r="BJ43" s="77">
        <v>12</v>
      </c>
      <c r="BK43" s="77">
        <v>11</v>
      </c>
      <c r="BL43" s="77">
        <v>13</v>
      </c>
      <c r="BM43" s="45">
        <v>10</v>
      </c>
      <c r="BN43" s="77">
        <v>11</v>
      </c>
      <c r="BO43" s="77">
        <v>12</v>
      </c>
      <c r="BP43" s="77">
        <v>12</v>
      </c>
    </row>
    <row r="44" spans="1:68" x14ac:dyDescent="0.25">
      <c r="A44" s="20">
        <v>362840</v>
      </c>
      <c r="B44" s="76">
        <v>13</v>
      </c>
      <c r="C44" s="77">
        <v>20</v>
      </c>
      <c r="D44" s="76">
        <v>14</v>
      </c>
      <c r="E44" s="76">
        <v>11</v>
      </c>
      <c r="F44" s="78">
        <v>11</v>
      </c>
      <c r="G44" s="78">
        <v>14</v>
      </c>
      <c r="H44" s="76">
        <v>12</v>
      </c>
      <c r="I44" s="76">
        <v>12</v>
      </c>
      <c r="J44" s="77">
        <v>12</v>
      </c>
      <c r="K44" s="76">
        <v>13</v>
      </c>
      <c r="L44" s="76">
        <v>13</v>
      </c>
      <c r="M44" s="76">
        <v>16</v>
      </c>
      <c r="N44" s="76">
        <v>17</v>
      </c>
      <c r="O44" s="172">
        <v>9</v>
      </c>
      <c r="P44" s="172">
        <v>9</v>
      </c>
      <c r="Q44" s="76">
        <v>11</v>
      </c>
      <c r="R44" s="76">
        <v>11</v>
      </c>
      <c r="S44" s="77">
        <v>25</v>
      </c>
      <c r="T44" s="76">
        <v>15</v>
      </c>
      <c r="U44" s="76">
        <v>19</v>
      </c>
      <c r="V44" s="76">
        <v>30</v>
      </c>
      <c r="W44" s="172">
        <v>15</v>
      </c>
      <c r="X44" s="172">
        <v>15</v>
      </c>
      <c r="Y44" s="172">
        <v>16</v>
      </c>
      <c r="Z44" s="172">
        <v>17</v>
      </c>
      <c r="AA44" s="76">
        <v>11</v>
      </c>
      <c r="AB44" s="76">
        <v>11</v>
      </c>
      <c r="AC44" s="78">
        <v>22</v>
      </c>
      <c r="AD44" s="78">
        <v>23</v>
      </c>
      <c r="AE44" s="76">
        <v>18</v>
      </c>
      <c r="AF44" s="76">
        <v>14</v>
      </c>
      <c r="AG44" s="76">
        <v>19</v>
      </c>
      <c r="AH44" s="76">
        <v>17</v>
      </c>
      <c r="AI44" s="78">
        <v>37</v>
      </c>
      <c r="AJ44" s="172">
        <v>38</v>
      </c>
      <c r="AK44" s="76">
        <v>12</v>
      </c>
      <c r="AL44" s="76">
        <v>12</v>
      </c>
      <c r="AM44" s="76">
        <v>11</v>
      </c>
      <c r="AN44" s="76">
        <v>9</v>
      </c>
      <c r="AO44" s="78">
        <v>15</v>
      </c>
      <c r="AP44" s="78">
        <v>16</v>
      </c>
      <c r="AQ44" s="76">
        <v>8</v>
      </c>
      <c r="AR44" s="76">
        <v>10</v>
      </c>
      <c r="AS44" s="76">
        <v>10</v>
      </c>
      <c r="AT44" s="76">
        <v>8</v>
      </c>
      <c r="AU44" s="76">
        <v>10</v>
      </c>
      <c r="AV44" s="76">
        <v>10</v>
      </c>
      <c r="AW44" s="76">
        <v>12</v>
      </c>
      <c r="AX44" s="78">
        <v>23</v>
      </c>
      <c r="AY44" s="78">
        <v>23</v>
      </c>
      <c r="AZ44" s="76">
        <v>15</v>
      </c>
      <c r="BA44" s="76">
        <v>10</v>
      </c>
      <c r="BB44" s="76">
        <v>12</v>
      </c>
      <c r="BC44" s="76">
        <v>12</v>
      </c>
      <c r="BD44" s="76">
        <v>17</v>
      </c>
      <c r="BE44" s="76">
        <v>8</v>
      </c>
      <c r="BF44" s="77">
        <v>12</v>
      </c>
      <c r="BG44" s="76">
        <v>22</v>
      </c>
      <c r="BH44" s="76">
        <v>20</v>
      </c>
      <c r="BI44" s="76">
        <v>13</v>
      </c>
      <c r="BJ44" s="76">
        <v>12</v>
      </c>
      <c r="BK44" s="76">
        <v>11</v>
      </c>
      <c r="BL44" s="76">
        <v>13</v>
      </c>
      <c r="BM44" s="76">
        <v>10</v>
      </c>
      <c r="BN44" s="76">
        <v>11</v>
      </c>
      <c r="BO44" s="76">
        <v>12</v>
      </c>
      <c r="BP44" s="76">
        <v>12</v>
      </c>
    </row>
    <row r="45" spans="1:68" x14ac:dyDescent="0.25">
      <c r="A45" s="20" t="s">
        <v>254</v>
      </c>
      <c r="B45" s="76">
        <v>13</v>
      </c>
      <c r="C45" s="76">
        <v>21</v>
      </c>
      <c r="D45" s="76">
        <v>14</v>
      </c>
      <c r="E45" s="76">
        <v>11</v>
      </c>
      <c r="F45" s="78">
        <v>11</v>
      </c>
      <c r="G45" s="78">
        <v>14</v>
      </c>
      <c r="H45" s="76">
        <v>12</v>
      </c>
      <c r="I45" s="76">
        <v>12</v>
      </c>
      <c r="J45" s="76">
        <v>12</v>
      </c>
      <c r="K45" s="76">
        <v>13</v>
      </c>
      <c r="L45" s="76">
        <v>13</v>
      </c>
      <c r="M45" s="76">
        <v>16</v>
      </c>
      <c r="N45" s="76">
        <v>17</v>
      </c>
      <c r="O45" s="172">
        <v>9</v>
      </c>
      <c r="P45" s="172">
        <v>9</v>
      </c>
      <c r="Q45" s="76">
        <v>11</v>
      </c>
      <c r="R45" s="76">
        <v>11</v>
      </c>
      <c r="S45" s="76">
        <v>25</v>
      </c>
      <c r="T45" s="76">
        <v>15</v>
      </c>
      <c r="U45" s="76">
        <v>19</v>
      </c>
      <c r="V45" s="76">
        <v>30</v>
      </c>
      <c r="W45" s="78">
        <v>15</v>
      </c>
      <c r="X45" s="78">
        <v>15</v>
      </c>
      <c r="Y45" s="172">
        <v>16</v>
      </c>
      <c r="Z45" s="78">
        <v>17</v>
      </c>
      <c r="AA45" s="76">
        <v>10</v>
      </c>
      <c r="AB45" s="76">
        <v>10</v>
      </c>
      <c r="AC45" s="78">
        <v>22</v>
      </c>
      <c r="AD45" s="78">
        <v>23</v>
      </c>
      <c r="AE45" s="76">
        <v>17</v>
      </c>
      <c r="AF45" s="76">
        <v>14</v>
      </c>
      <c r="AG45" s="76">
        <v>19</v>
      </c>
      <c r="AH45" s="76">
        <v>17</v>
      </c>
      <c r="AI45" s="180">
        <v>38</v>
      </c>
      <c r="AJ45" s="181">
        <v>39</v>
      </c>
      <c r="AK45" s="76">
        <v>12</v>
      </c>
      <c r="AL45" s="76">
        <v>12</v>
      </c>
      <c r="AM45" s="76">
        <v>11</v>
      </c>
      <c r="AN45" s="76">
        <v>9</v>
      </c>
      <c r="AO45" s="78">
        <v>15</v>
      </c>
      <c r="AP45" s="78">
        <v>16</v>
      </c>
      <c r="AQ45" s="76">
        <v>8</v>
      </c>
      <c r="AR45" s="76">
        <v>11</v>
      </c>
      <c r="AS45" s="76">
        <v>10</v>
      </c>
      <c r="AT45" s="76">
        <v>8</v>
      </c>
      <c r="AU45" s="76">
        <v>10</v>
      </c>
      <c r="AV45" s="76">
        <v>10</v>
      </c>
      <c r="AW45" s="76">
        <v>12</v>
      </c>
      <c r="AX45" s="78">
        <v>23</v>
      </c>
      <c r="AY45" s="78">
        <v>23</v>
      </c>
      <c r="AZ45" s="76">
        <v>15</v>
      </c>
      <c r="BA45" s="76">
        <v>10</v>
      </c>
      <c r="BB45" s="76">
        <v>12</v>
      </c>
      <c r="BC45" s="76">
        <v>12</v>
      </c>
      <c r="BD45" s="76">
        <v>16</v>
      </c>
      <c r="BE45" s="76">
        <v>8</v>
      </c>
      <c r="BF45" s="76">
        <v>12</v>
      </c>
      <c r="BG45" s="76">
        <v>22</v>
      </c>
      <c r="BH45" s="76">
        <v>20</v>
      </c>
      <c r="BI45" s="76">
        <v>13</v>
      </c>
      <c r="BJ45" s="76">
        <v>12</v>
      </c>
      <c r="BK45" s="76">
        <v>11</v>
      </c>
      <c r="BL45" s="76">
        <v>13</v>
      </c>
      <c r="BM45" s="76">
        <v>10</v>
      </c>
      <c r="BN45" s="76">
        <v>11</v>
      </c>
      <c r="BO45" s="76">
        <v>12</v>
      </c>
      <c r="BP45" s="76">
        <v>12</v>
      </c>
    </row>
    <row r="46" spans="1:68" x14ac:dyDescent="0.25">
      <c r="A46" s="20" t="s">
        <v>262</v>
      </c>
      <c r="B46" s="76">
        <v>13</v>
      </c>
      <c r="C46" s="77">
        <v>21</v>
      </c>
      <c r="D46" s="76">
        <v>14</v>
      </c>
      <c r="E46" s="76">
        <v>11</v>
      </c>
      <c r="F46" s="78">
        <v>11</v>
      </c>
      <c r="G46" s="78">
        <v>14</v>
      </c>
      <c r="H46" s="76">
        <v>12</v>
      </c>
      <c r="I46" s="76">
        <v>12</v>
      </c>
      <c r="J46" s="77">
        <v>12</v>
      </c>
      <c r="K46" s="76">
        <v>13</v>
      </c>
      <c r="L46" s="76">
        <v>13</v>
      </c>
      <c r="M46" s="76">
        <v>16</v>
      </c>
      <c r="N46" s="76">
        <v>17</v>
      </c>
      <c r="O46" s="172">
        <v>9</v>
      </c>
      <c r="P46" s="172">
        <v>9</v>
      </c>
      <c r="Q46" s="76">
        <v>11</v>
      </c>
      <c r="R46" s="76">
        <v>11</v>
      </c>
      <c r="S46" s="77">
        <v>25</v>
      </c>
      <c r="T46" s="76">
        <v>15</v>
      </c>
      <c r="U46" s="76">
        <v>19</v>
      </c>
      <c r="V46" s="76">
        <v>30</v>
      </c>
      <c r="W46" s="78">
        <v>15</v>
      </c>
      <c r="X46" s="78">
        <v>15</v>
      </c>
      <c r="Y46" s="172">
        <v>16</v>
      </c>
      <c r="Z46" s="78">
        <v>17</v>
      </c>
      <c r="AA46" s="76">
        <v>10</v>
      </c>
      <c r="AB46" s="76">
        <v>11</v>
      </c>
      <c r="AC46" s="78">
        <v>22</v>
      </c>
      <c r="AD46" s="78">
        <v>23</v>
      </c>
      <c r="AE46" s="76">
        <v>17</v>
      </c>
      <c r="AF46" s="76">
        <v>14</v>
      </c>
      <c r="AG46" s="76">
        <v>19</v>
      </c>
      <c r="AH46" s="76">
        <v>18</v>
      </c>
      <c r="AI46" s="78">
        <v>38</v>
      </c>
      <c r="AJ46" s="78">
        <v>38</v>
      </c>
      <c r="AK46" s="76">
        <v>12</v>
      </c>
      <c r="AL46" s="76">
        <v>12</v>
      </c>
      <c r="AM46" s="76">
        <v>11</v>
      </c>
      <c r="AN46" s="76">
        <v>9</v>
      </c>
      <c r="AO46" s="78">
        <v>15</v>
      </c>
      <c r="AP46" s="78">
        <v>16</v>
      </c>
      <c r="AQ46" s="76">
        <v>8</v>
      </c>
      <c r="AR46" s="76">
        <v>10</v>
      </c>
      <c r="AS46" s="76">
        <v>10</v>
      </c>
      <c r="AT46" s="76">
        <v>8</v>
      </c>
      <c r="AU46" s="76">
        <v>10</v>
      </c>
      <c r="AV46" s="76">
        <v>10</v>
      </c>
      <c r="AW46" s="76">
        <v>12</v>
      </c>
      <c r="AX46" s="78">
        <v>23</v>
      </c>
      <c r="AY46" s="78">
        <v>23</v>
      </c>
      <c r="AZ46" s="76">
        <v>15</v>
      </c>
      <c r="BA46" s="76">
        <v>10</v>
      </c>
      <c r="BB46" s="76">
        <v>12</v>
      </c>
      <c r="BC46" s="76">
        <v>12</v>
      </c>
      <c r="BD46" s="76">
        <v>16</v>
      </c>
      <c r="BE46" s="76">
        <v>8</v>
      </c>
      <c r="BF46" s="77">
        <v>12</v>
      </c>
      <c r="BG46" s="76">
        <v>23</v>
      </c>
      <c r="BH46" s="76">
        <v>20</v>
      </c>
      <c r="BI46" s="76">
        <v>13</v>
      </c>
      <c r="BJ46" s="76">
        <v>12</v>
      </c>
      <c r="BK46" s="76">
        <v>11</v>
      </c>
      <c r="BL46" s="76">
        <v>13</v>
      </c>
      <c r="BM46" s="76">
        <v>10</v>
      </c>
      <c r="BN46" s="76">
        <v>11</v>
      </c>
      <c r="BO46" s="76">
        <v>12</v>
      </c>
      <c r="BP46" s="76">
        <v>12</v>
      </c>
    </row>
    <row r="47" spans="1:68" x14ac:dyDescent="0.25">
      <c r="A47" s="20">
        <v>35218</v>
      </c>
      <c r="B47" s="77">
        <v>13</v>
      </c>
      <c r="C47" s="77">
        <v>21</v>
      </c>
      <c r="D47" s="77">
        <v>14</v>
      </c>
      <c r="E47" s="77">
        <v>11</v>
      </c>
      <c r="F47" s="182">
        <v>11</v>
      </c>
      <c r="G47" s="182">
        <v>14</v>
      </c>
      <c r="H47" s="77">
        <v>12</v>
      </c>
      <c r="I47" s="77">
        <v>12</v>
      </c>
      <c r="J47" s="77">
        <v>12</v>
      </c>
      <c r="K47" s="77">
        <v>13</v>
      </c>
      <c r="L47" s="77">
        <v>13</v>
      </c>
      <c r="M47" s="183">
        <v>16</v>
      </c>
      <c r="N47" s="77">
        <v>17</v>
      </c>
      <c r="O47" s="182">
        <v>9</v>
      </c>
      <c r="P47" s="182">
        <v>9</v>
      </c>
      <c r="Q47" s="77">
        <v>11</v>
      </c>
      <c r="R47" s="77">
        <v>11</v>
      </c>
      <c r="S47" s="77">
        <v>25</v>
      </c>
      <c r="T47" s="77">
        <v>15</v>
      </c>
      <c r="U47" s="77">
        <v>19</v>
      </c>
      <c r="V47" s="77">
        <v>30</v>
      </c>
      <c r="W47" s="182">
        <v>15</v>
      </c>
      <c r="X47" s="182">
        <v>15</v>
      </c>
      <c r="Y47" s="182">
        <v>16</v>
      </c>
      <c r="Z47" s="182">
        <v>17</v>
      </c>
      <c r="AA47" s="77">
        <v>10</v>
      </c>
      <c r="AB47" s="77">
        <v>11</v>
      </c>
      <c r="AC47" s="182">
        <v>22</v>
      </c>
      <c r="AD47" s="182">
        <v>23</v>
      </c>
      <c r="AE47" s="77">
        <v>18</v>
      </c>
      <c r="AF47" s="77">
        <v>14</v>
      </c>
      <c r="AG47" s="77">
        <v>20</v>
      </c>
      <c r="AH47" s="77">
        <v>17</v>
      </c>
      <c r="AI47" s="172">
        <v>37</v>
      </c>
      <c r="AJ47" s="172">
        <v>38</v>
      </c>
      <c r="AK47" s="77">
        <v>12</v>
      </c>
      <c r="AL47" s="77">
        <v>12</v>
      </c>
      <c r="AM47" s="77">
        <v>11</v>
      </c>
      <c r="AN47" s="77">
        <v>9</v>
      </c>
      <c r="AO47" s="182">
        <v>15</v>
      </c>
      <c r="AP47" s="182">
        <v>16</v>
      </c>
      <c r="AQ47" s="77">
        <v>8</v>
      </c>
      <c r="AR47" s="77">
        <v>10</v>
      </c>
      <c r="AS47" s="77">
        <v>10</v>
      </c>
      <c r="AT47" s="77">
        <v>8</v>
      </c>
      <c r="AU47" s="77">
        <v>10</v>
      </c>
      <c r="AV47" s="77">
        <v>10</v>
      </c>
      <c r="AW47" s="77">
        <v>12</v>
      </c>
      <c r="AX47" s="182">
        <v>23</v>
      </c>
      <c r="AY47" s="182">
        <v>23</v>
      </c>
      <c r="AZ47" s="77">
        <v>15</v>
      </c>
      <c r="BA47" s="77">
        <v>10</v>
      </c>
      <c r="BB47" s="77">
        <v>12</v>
      </c>
      <c r="BC47" s="77">
        <v>12</v>
      </c>
      <c r="BD47" s="77">
        <v>17</v>
      </c>
      <c r="BE47" s="77">
        <v>8</v>
      </c>
      <c r="BF47" s="77">
        <v>12</v>
      </c>
      <c r="BG47" s="77">
        <v>22</v>
      </c>
      <c r="BH47" s="77">
        <v>20</v>
      </c>
      <c r="BI47" s="77">
        <v>13</v>
      </c>
      <c r="BJ47" s="77">
        <v>12</v>
      </c>
      <c r="BK47" s="77">
        <v>11</v>
      </c>
      <c r="BL47" s="77">
        <v>13</v>
      </c>
      <c r="BM47" s="77">
        <v>10</v>
      </c>
      <c r="BN47" s="77">
        <v>11</v>
      </c>
      <c r="BO47" s="77">
        <v>12</v>
      </c>
      <c r="BP47" s="77">
        <v>12</v>
      </c>
    </row>
    <row r="48" spans="1:68" x14ac:dyDescent="0.25">
      <c r="A48" s="69">
        <v>108897</v>
      </c>
      <c r="B48" s="170">
        <v>13</v>
      </c>
      <c r="C48" s="45">
        <v>21</v>
      </c>
      <c r="D48" s="170">
        <v>14</v>
      </c>
      <c r="E48" s="63">
        <v>11</v>
      </c>
      <c r="F48" s="170">
        <v>11</v>
      </c>
      <c r="G48" s="170">
        <v>14</v>
      </c>
      <c r="H48" s="170">
        <v>12</v>
      </c>
      <c r="I48" s="170">
        <v>12</v>
      </c>
      <c r="J48" s="170">
        <v>12</v>
      </c>
      <c r="K48" s="45">
        <v>13</v>
      </c>
      <c r="L48" s="170">
        <v>13</v>
      </c>
      <c r="M48" s="170">
        <v>16</v>
      </c>
      <c r="N48" s="170">
        <v>17</v>
      </c>
      <c r="O48" s="170">
        <v>9</v>
      </c>
      <c r="P48" s="170">
        <v>9</v>
      </c>
      <c r="Q48" s="170">
        <v>11</v>
      </c>
      <c r="R48" s="170">
        <v>11</v>
      </c>
      <c r="S48" s="45">
        <v>25</v>
      </c>
      <c r="T48" s="170">
        <v>15</v>
      </c>
      <c r="U48" s="170">
        <v>19</v>
      </c>
      <c r="V48" s="170">
        <v>30</v>
      </c>
      <c r="W48" s="170">
        <v>15</v>
      </c>
      <c r="X48" s="170">
        <v>15</v>
      </c>
      <c r="Y48" s="170">
        <v>16</v>
      </c>
      <c r="Z48" s="170">
        <v>17</v>
      </c>
      <c r="AA48" s="45">
        <v>10</v>
      </c>
      <c r="AB48" s="45">
        <v>11</v>
      </c>
      <c r="AC48" s="170">
        <v>22</v>
      </c>
      <c r="AD48" s="170">
        <v>23</v>
      </c>
      <c r="AE48" s="45">
        <v>17</v>
      </c>
      <c r="AF48" s="45">
        <v>14</v>
      </c>
      <c r="AG48" s="170">
        <v>19</v>
      </c>
      <c r="AH48" s="170">
        <v>18</v>
      </c>
      <c r="AI48" s="170">
        <v>39</v>
      </c>
      <c r="AJ48" s="170">
        <v>39</v>
      </c>
      <c r="AK48" s="170">
        <v>12</v>
      </c>
      <c r="AL48" s="170">
        <v>12</v>
      </c>
      <c r="AM48" s="170">
        <v>11</v>
      </c>
      <c r="AN48" s="170">
        <v>9</v>
      </c>
      <c r="AO48" s="170">
        <v>15</v>
      </c>
      <c r="AP48" s="170">
        <v>16</v>
      </c>
      <c r="AQ48" s="170">
        <v>8</v>
      </c>
      <c r="AR48" s="170">
        <v>10</v>
      </c>
      <c r="AS48" s="170">
        <v>10</v>
      </c>
      <c r="AT48" s="170">
        <v>8</v>
      </c>
      <c r="AU48" s="170">
        <v>10</v>
      </c>
      <c r="AV48" s="170">
        <v>10</v>
      </c>
      <c r="AW48" s="170">
        <v>12</v>
      </c>
      <c r="AX48" s="170">
        <v>23</v>
      </c>
      <c r="AY48" s="170">
        <v>23</v>
      </c>
      <c r="AZ48" s="170">
        <v>15</v>
      </c>
      <c r="BA48" s="170">
        <v>10</v>
      </c>
      <c r="BB48" s="170">
        <v>12</v>
      </c>
      <c r="BC48" s="170">
        <v>12</v>
      </c>
      <c r="BD48" s="170">
        <v>17</v>
      </c>
      <c r="BE48" s="170">
        <v>8</v>
      </c>
      <c r="BF48" s="170">
        <v>12</v>
      </c>
      <c r="BG48" s="170">
        <v>23</v>
      </c>
      <c r="BH48" s="170">
        <v>20</v>
      </c>
      <c r="BI48" s="170">
        <v>13</v>
      </c>
      <c r="BJ48" s="170">
        <v>12</v>
      </c>
      <c r="BK48" s="170">
        <v>11</v>
      </c>
      <c r="BL48" s="170">
        <v>13</v>
      </c>
      <c r="BM48" s="170">
        <v>10</v>
      </c>
      <c r="BN48" s="170">
        <v>11</v>
      </c>
      <c r="BO48" s="170">
        <v>12</v>
      </c>
      <c r="BP48" s="170">
        <v>12</v>
      </c>
    </row>
    <row r="49" spans="1:68" x14ac:dyDescent="0.25">
      <c r="A49" s="69">
        <v>134550</v>
      </c>
      <c r="B49" s="63">
        <v>13</v>
      </c>
      <c r="C49" s="45">
        <v>21</v>
      </c>
      <c r="D49" s="63">
        <v>14</v>
      </c>
      <c r="E49" s="170">
        <v>11</v>
      </c>
      <c r="F49" s="63">
        <v>11</v>
      </c>
      <c r="G49" s="63">
        <v>14</v>
      </c>
      <c r="H49" s="63">
        <v>12</v>
      </c>
      <c r="I49" s="63">
        <v>12</v>
      </c>
      <c r="J49" s="45">
        <v>12</v>
      </c>
      <c r="K49" s="63">
        <v>13</v>
      </c>
      <c r="L49" s="63">
        <v>13</v>
      </c>
      <c r="M49" s="63">
        <v>16</v>
      </c>
      <c r="N49" s="63">
        <v>17</v>
      </c>
      <c r="O49" s="63">
        <v>9</v>
      </c>
      <c r="P49" s="63">
        <v>9</v>
      </c>
      <c r="Q49" s="63">
        <v>11</v>
      </c>
      <c r="R49" s="63">
        <v>11</v>
      </c>
      <c r="S49" s="45">
        <v>25</v>
      </c>
      <c r="T49" s="63">
        <v>15</v>
      </c>
      <c r="U49" s="63">
        <v>19</v>
      </c>
      <c r="V49" s="63">
        <v>30</v>
      </c>
      <c r="W49" s="63">
        <v>15</v>
      </c>
      <c r="X49" s="63">
        <v>15</v>
      </c>
      <c r="Y49" s="63">
        <v>16</v>
      </c>
      <c r="Z49" s="63">
        <v>17</v>
      </c>
      <c r="AA49" s="63">
        <v>10</v>
      </c>
      <c r="AB49" s="63">
        <v>11</v>
      </c>
      <c r="AC49" s="63">
        <v>22</v>
      </c>
      <c r="AD49" s="63">
        <v>23</v>
      </c>
      <c r="AE49" s="63">
        <v>18</v>
      </c>
      <c r="AF49" s="63">
        <v>14</v>
      </c>
      <c r="AG49" s="63">
        <v>19</v>
      </c>
      <c r="AH49" s="63">
        <v>18</v>
      </c>
      <c r="AI49" s="63">
        <v>38</v>
      </c>
      <c r="AJ49" s="63">
        <v>39</v>
      </c>
      <c r="AK49" s="63">
        <v>12</v>
      </c>
      <c r="AL49" s="63">
        <v>12</v>
      </c>
      <c r="AM49" s="63">
        <v>11</v>
      </c>
      <c r="AN49" s="63">
        <v>9</v>
      </c>
      <c r="AO49" s="63">
        <v>15</v>
      </c>
      <c r="AP49" s="63">
        <v>16</v>
      </c>
      <c r="AQ49" s="63">
        <v>8</v>
      </c>
      <c r="AR49" s="63">
        <v>10</v>
      </c>
      <c r="AS49" s="63">
        <v>10</v>
      </c>
      <c r="AT49" s="63">
        <v>8</v>
      </c>
      <c r="AU49" s="63">
        <v>10</v>
      </c>
      <c r="AV49" s="63">
        <v>10</v>
      </c>
      <c r="AW49" s="63">
        <v>12</v>
      </c>
      <c r="AX49" s="63">
        <v>23</v>
      </c>
      <c r="AY49" s="63">
        <v>23</v>
      </c>
      <c r="AZ49" s="63">
        <v>15</v>
      </c>
      <c r="BA49" s="63">
        <v>10</v>
      </c>
      <c r="BB49" s="63">
        <v>12</v>
      </c>
      <c r="BC49" s="63">
        <v>12</v>
      </c>
      <c r="BD49" s="63">
        <v>16</v>
      </c>
      <c r="BE49" s="63">
        <v>8</v>
      </c>
      <c r="BF49" s="45">
        <v>12</v>
      </c>
      <c r="BG49" s="63">
        <v>23</v>
      </c>
      <c r="BH49" s="63">
        <v>20</v>
      </c>
      <c r="BI49" s="63">
        <v>13</v>
      </c>
      <c r="BJ49" s="63">
        <v>12</v>
      </c>
      <c r="BK49" s="63">
        <v>11</v>
      </c>
      <c r="BL49" s="63">
        <v>13</v>
      </c>
      <c r="BM49" s="63">
        <v>10</v>
      </c>
      <c r="BN49" s="63">
        <v>11</v>
      </c>
      <c r="BO49" s="63">
        <v>12</v>
      </c>
      <c r="BP49" s="63">
        <v>12</v>
      </c>
    </row>
    <row r="50" spans="1:68" x14ac:dyDescent="0.25">
      <c r="A50" s="20">
        <v>184283</v>
      </c>
      <c r="B50" s="63">
        <v>14</v>
      </c>
      <c r="C50" s="63">
        <v>21</v>
      </c>
      <c r="D50" s="63">
        <v>14</v>
      </c>
      <c r="E50" s="45">
        <v>11</v>
      </c>
      <c r="F50" s="172">
        <v>11</v>
      </c>
      <c r="G50" s="172">
        <v>14</v>
      </c>
      <c r="H50" s="63">
        <v>12</v>
      </c>
      <c r="I50" s="63">
        <v>12</v>
      </c>
      <c r="J50" s="63">
        <v>12</v>
      </c>
      <c r="K50" s="63">
        <v>13</v>
      </c>
      <c r="L50" s="63">
        <v>13</v>
      </c>
      <c r="M50" s="63">
        <v>16</v>
      </c>
      <c r="N50" s="63">
        <v>17</v>
      </c>
      <c r="O50" s="172">
        <v>9</v>
      </c>
      <c r="P50" s="172">
        <v>9</v>
      </c>
      <c r="Q50" s="63">
        <v>11</v>
      </c>
      <c r="R50" s="63">
        <v>11</v>
      </c>
      <c r="S50" s="63">
        <v>25</v>
      </c>
      <c r="T50" s="63">
        <v>15</v>
      </c>
      <c r="U50" s="63">
        <v>19</v>
      </c>
      <c r="V50" s="63">
        <v>30</v>
      </c>
      <c r="W50" s="172">
        <v>15</v>
      </c>
      <c r="X50" s="172">
        <v>15</v>
      </c>
      <c r="Y50" s="172">
        <v>16</v>
      </c>
      <c r="Z50" s="172">
        <v>17</v>
      </c>
      <c r="AA50" s="63">
        <v>10</v>
      </c>
      <c r="AB50" s="63">
        <v>11</v>
      </c>
      <c r="AC50" s="172">
        <v>22</v>
      </c>
      <c r="AD50" s="172">
        <v>23</v>
      </c>
      <c r="AE50" s="63">
        <v>17</v>
      </c>
      <c r="AF50" s="63">
        <v>14</v>
      </c>
      <c r="AG50" s="63">
        <v>19</v>
      </c>
      <c r="AH50" s="63">
        <v>17</v>
      </c>
      <c r="AI50" s="172">
        <v>38</v>
      </c>
      <c r="AJ50" s="172">
        <v>38</v>
      </c>
      <c r="AK50" s="63">
        <v>12</v>
      </c>
      <c r="AL50" s="63">
        <v>12</v>
      </c>
      <c r="AM50" s="63">
        <v>11</v>
      </c>
      <c r="AN50" s="63">
        <v>9</v>
      </c>
      <c r="AO50" s="172">
        <v>15</v>
      </c>
      <c r="AP50" s="172">
        <v>16</v>
      </c>
      <c r="AQ50" s="63">
        <v>8</v>
      </c>
      <c r="AR50" s="63">
        <v>10</v>
      </c>
      <c r="AS50" s="63">
        <v>10</v>
      </c>
      <c r="AT50" s="63">
        <v>8</v>
      </c>
      <c r="AU50" s="63">
        <v>10</v>
      </c>
      <c r="AV50" s="63">
        <v>10</v>
      </c>
      <c r="AW50" s="63">
        <v>12</v>
      </c>
      <c r="AX50" s="172">
        <v>23</v>
      </c>
      <c r="AY50" s="172">
        <v>23</v>
      </c>
      <c r="AZ50" s="63">
        <v>15</v>
      </c>
      <c r="BA50" s="63">
        <v>10</v>
      </c>
      <c r="BB50" s="63">
        <v>12</v>
      </c>
      <c r="BC50" s="63">
        <v>12</v>
      </c>
      <c r="BD50" s="63">
        <v>17</v>
      </c>
      <c r="BE50" s="63">
        <v>8</v>
      </c>
      <c r="BF50" s="63">
        <v>13</v>
      </c>
      <c r="BG50" s="63">
        <v>22</v>
      </c>
      <c r="BH50" s="63">
        <v>20</v>
      </c>
      <c r="BI50" s="63">
        <v>13</v>
      </c>
      <c r="BJ50" s="63">
        <v>12</v>
      </c>
      <c r="BK50" s="63">
        <v>11</v>
      </c>
      <c r="BL50" s="63">
        <v>13</v>
      </c>
      <c r="BM50" s="63">
        <v>10</v>
      </c>
      <c r="BN50" s="63">
        <v>11</v>
      </c>
      <c r="BO50" s="63">
        <v>12</v>
      </c>
      <c r="BP50" s="63">
        <v>12</v>
      </c>
    </row>
    <row r="51" spans="1:68" x14ac:dyDescent="0.25">
      <c r="A51" s="20" t="s">
        <v>406</v>
      </c>
      <c r="B51" s="45">
        <v>13</v>
      </c>
      <c r="C51" s="45">
        <v>21</v>
      </c>
      <c r="D51" s="45">
        <v>14</v>
      </c>
      <c r="E51" s="45">
        <v>11</v>
      </c>
      <c r="F51" s="87">
        <v>11</v>
      </c>
      <c r="G51" s="87">
        <v>14</v>
      </c>
      <c r="H51" s="45">
        <v>12</v>
      </c>
      <c r="I51" s="45">
        <v>12</v>
      </c>
      <c r="J51" s="45">
        <v>12</v>
      </c>
      <c r="K51" s="45">
        <v>13</v>
      </c>
      <c r="L51" s="45">
        <v>13</v>
      </c>
      <c r="M51" s="45">
        <v>16</v>
      </c>
      <c r="N51" s="45">
        <v>17</v>
      </c>
      <c r="O51" s="78">
        <v>9</v>
      </c>
      <c r="P51" s="78">
        <v>9</v>
      </c>
      <c r="Q51" s="45">
        <v>11</v>
      </c>
      <c r="R51" s="45">
        <v>11</v>
      </c>
      <c r="S51" s="45">
        <v>25</v>
      </c>
      <c r="T51" s="45">
        <v>14</v>
      </c>
      <c r="U51" s="45">
        <v>19</v>
      </c>
      <c r="V51" s="45">
        <v>30</v>
      </c>
      <c r="W51" s="87">
        <v>15</v>
      </c>
      <c r="X51" s="78">
        <v>15</v>
      </c>
      <c r="Y51" s="78">
        <v>16</v>
      </c>
      <c r="Z51" s="78">
        <v>17</v>
      </c>
      <c r="AA51" s="45">
        <v>10</v>
      </c>
      <c r="AB51" s="45">
        <v>11</v>
      </c>
      <c r="AC51" s="87">
        <v>22</v>
      </c>
      <c r="AD51" s="87">
        <v>23</v>
      </c>
      <c r="AE51" s="45">
        <v>17</v>
      </c>
      <c r="AF51" s="45">
        <v>14</v>
      </c>
      <c r="AG51" s="45">
        <v>20</v>
      </c>
      <c r="AH51" s="45">
        <v>17</v>
      </c>
      <c r="AI51" s="78">
        <v>37</v>
      </c>
      <c r="AJ51" s="78">
        <v>38</v>
      </c>
      <c r="AK51" s="45">
        <v>12</v>
      </c>
      <c r="AL51" s="45">
        <v>12</v>
      </c>
      <c r="AM51" s="45">
        <v>11</v>
      </c>
      <c r="AN51" s="45">
        <v>8</v>
      </c>
      <c r="AO51" s="87">
        <v>15</v>
      </c>
      <c r="AP51" s="87">
        <v>16</v>
      </c>
      <c r="AQ51" s="45">
        <v>8</v>
      </c>
      <c r="AR51" s="45">
        <v>10</v>
      </c>
      <c r="AS51" s="45">
        <v>10</v>
      </c>
      <c r="AT51" s="45">
        <v>8</v>
      </c>
      <c r="AU51" s="45">
        <v>10</v>
      </c>
      <c r="AV51" s="45">
        <v>10</v>
      </c>
      <c r="AW51" s="45">
        <v>12</v>
      </c>
      <c r="AX51" s="87">
        <v>23</v>
      </c>
      <c r="AY51" s="87">
        <v>23</v>
      </c>
      <c r="AZ51" s="45">
        <v>15</v>
      </c>
      <c r="BA51" s="45">
        <v>10</v>
      </c>
      <c r="BB51" s="45">
        <v>12</v>
      </c>
      <c r="BC51" s="45">
        <v>12</v>
      </c>
      <c r="BD51" s="45">
        <v>16</v>
      </c>
      <c r="BE51" s="45">
        <v>8</v>
      </c>
      <c r="BF51" s="45">
        <v>12</v>
      </c>
      <c r="BG51" s="45">
        <v>22</v>
      </c>
      <c r="BH51" s="45">
        <v>20</v>
      </c>
      <c r="BI51" s="45">
        <v>13</v>
      </c>
      <c r="BJ51" s="45">
        <v>12</v>
      </c>
      <c r="BK51" s="45">
        <v>11</v>
      </c>
      <c r="BL51" s="45">
        <v>13</v>
      </c>
      <c r="BM51" s="45">
        <v>10</v>
      </c>
      <c r="BN51" s="45">
        <v>11</v>
      </c>
      <c r="BO51" s="45">
        <v>12</v>
      </c>
      <c r="BP51" s="45">
        <v>12</v>
      </c>
    </row>
    <row r="52" spans="1:68" x14ac:dyDescent="0.25">
      <c r="A52" s="72">
        <v>9621</v>
      </c>
      <c r="B52" s="77">
        <v>13</v>
      </c>
      <c r="C52" s="77">
        <v>21</v>
      </c>
      <c r="D52" s="77">
        <v>14</v>
      </c>
      <c r="E52" s="77">
        <v>11</v>
      </c>
      <c r="F52" s="87">
        <v>11</v>
      </c>
      <c r="G52" s="87">
        <v>14</v>
      </c>
      <c r="H52" s="77">
        <v>12</v>
      </c>
      <c r="I52" s="77">
        <v>12</v>
      </c>
      <c r="J52" s="77">
        <v>12</v>
      </c>
      <c r="K52" s="77">
        <v>13</v>
      </c>
      <c r="L52" s="77">
        <v>13</v>
      </c>
      <c r="M52" s="77">
        <v>16</v>
      </c>
      <c r="N52" s="77">
        <v>17</v>
      </c>
      <c r="O52" s="78">
        <v>9</v>
      </c>
      <c r="P52" s="78">
        <v>9</v>
      </c>
      <c r="Q52" s="77">
        <v>11</v>
      </c>
      <c r="R52" s="77">
        <v>11</v>
      </c>
      <c r="S52" s="77">
        <v>25</v>
      </c>
      <c r="T52" s="77">
        <v>15</v>
      </c>
      <c r="U52" s="77">
        <v>19</v>
      </c>
      <c r="V52" s="77">
        <v>29</v>
      </c>
      <c r="W52" s="87">
        <v>15</v>
      </c>
      <c r="X52" s="78">
        <v>15</v>
      </c>
      <c r="Y52" s="78">
        <v>16</v>
      </c>
      <c r="Z52" s="78">
        <v>17</v>
      </c>
      <c r="AA52" s="77">
        <v>10</v>
      </c>
      <c r="AB52" s="77">
        <v>11</v>
      </c>
      <c r="AC52" s="87">
        <v>22</v>
      </c>
      <c r="AD52" s="87">
        <v>23</v>
      </c>
      <c r="AE52" s="77">
        <v>18</v>
      </c>
      <c r="AF52" s="77">
        <v>14</v>
      </c>
      <c r="AG52" s="77">
        <v>19</v>
      </c>
      <c r="AH52" s="77">
        <v>18</v>
      </c>
      <c r="AI52" s="78">
        <v>39</v>
      </c>
      <c r="AJ52" s="78">
        <v>40</v>
      </c>
      <c r="AK52" s="77">
        <v>12</v>
      </c>
      <c r="AL52" s="77">
        <v>12</v>
      </c>
      <c r="AM52" s="77">
        <v>11</v>
      </c>
      <c r="AN52" s="77">
        <v>9</v>
      </c>
      <c r="AO52" s="87">
        <v>15</v>
      </c>
      <c r="AP52" s="87">
        <v>16</v>
      </c>
      <c r="AQ52" s="77">
        <v>8</v>
      </c>
      <c r="AR52" s="77">
        <v>10</v>
      </c>
      <c r="AS52" s="77">
        <v>10</v>
      </c>
      <c r="AT52" s="77">
        <v>8</v>
      </c>
      <c r="AU52" s="77">
        <v>10</v>
      </c>
      <c r="AV52" s="77">
        <v>10</v>
      </c>
      <c r="AW52" s="77">
        <v>12</v>
      </c>
      <c r="AX52" s="87">
        <v>23</v>
      </c>
      <c r="AY52" s="87">
        <v>23</v>
      </c>
      <c r="AZ52" s="77">
        <v>15</v>
      </c>
      <c r="BA52" s="77">
        <v>10</v>
      </c>
      <c r="BB52" s="77">
        <v>12</v>
      </c>
      <c r="BC52" s="77">
        <v>12</v>
      </c>
      <c r="BD52" s="77">
        <v>16</v>
      </c>
      <c r="BE52" s="77">
        <v>8</v>
      </c>
      <c r="BF52" s="77">
        <v>12</v>
      </c>
      <c r="BG52" s="77">
        <v>23</v>
      </c>
      <c r="BH52" s="77">
        <v>20</v>
      </c>
      <c r="BI52" s="77">
        <v>13</v>
      </c>
      <c r="BJ52" s="77">
        <v>12</v>
      </c>
      <c r="BK52" s="77">
        <v>11</v>
      </c>
      <c r="BL52" s="77">
        <v>13</v>
      </c>
      <c r="BM52" s="77">
        <v>10</v>
      </c>
      <c r="BN52" s="77">
        <v>11</v>
      </c>
      <c r="BO52" s="77">
        <v>12</v>
      </c>
      <c r="BP52" s="77">
        <v>12</v>
      </c>
    </row>
    <row r="53" spans="1:68" x14ac:dyDescent="0.25">
      <c r="A53" s="72">
        <v>41770</v>
      </c>
      <c r="B53" s="77">
        <v>13</v>
      </c>
      <c r="C53" s="77">
        <v>21</v>
      </c>
      <c r="D53" s="77">
        <v>14</v>
      </c>
      <c r="E53" s="77">
        <v>11</v>
      </c>
      <c r="F53" s="87">
        <v>11</v>
      </c>
      <c r="G53" s="87">
        <v>14</v>
      </c>
      <c r="H53" s="77">
        <v>12</v>
      </c>
      <c r="I53" s="77">
        <v>12</v>
      </c>
      <c r="J53" s="77">
        <v>12</v>
      </c>
      <c r="K53" s="77">
        <v>13</v>
      </c>
      <c r="L53" s="77">
        <v>13</v>
      </c>
      <c r="M53" s="77">
        <v>16</v>
      </c>
      <c r="N53" s="77">
        <v>17</v>
      </c>
      <c r="O53" s="78">
        <v>9</v>
      </c>
      <c r="P53" s="78">
        <v>9</v>
      </c>
      <c r="Q53" s="77">
        <v>11</v>
      </c>
      <c r="R53" s="77">
        <v>11</v>
      </c>
      <c r="S53" s="77">
        <v>25</v>
      </c>
      <c r="T53" s="77">
        <v>15</v>
      </c>
      <c r="U53" s="77">
        <v>19</v>
      </c>
      <c r="V53" s="77">
        <v>32</v>
      </c>
      <c r="W53" s="78">
        <v>15</v>
      </c>
      <c r="X53" s="78">
        <v>15</v>
      </c>
      <c r="Y53" s="78">
        <v>16</v>
      </c>
      <c r="Z53" s="78">
        <v>17</v>
      </c>
      <c r="AA53" s="77">
        <v>10</v>
      </c>
      <c r="AB53" s="77">
        <v>11</v>
      </c>
      <c r="AC53" s="87">
        <v>22</v>
      </c>
      <c r="AD53" s="87">
        <v>23</v>
      </c>
      <c r="AE53" s="77">
        <v>18</v>
      </c>
      <c r="AF53" s="77">
        <v>14</v>
      </c>
      <c r="AG53" s="77">
        <v>19</v>
      </c>
      <c r="AH53" s="77">
        <v>18</v>
      </c>
      <c r="AI53" s="78">
        <v>38</v>
      </c>
      <c r="AJ53" s="78">
        <v>39</v>
      </c>
      <c r="AK53" s="77">
        <v>12</v>
      </c>
      <c r="AL53" s="77">
        <v>12</v>
      </c>
      <c r="AM53" s="77">
        <v>11</v>
      </c>
      <c r="AN53" s="77">
        <v>9</v>
      </c>
      <c r="AO53" s="87">
        <v>15</v>
      </c>
      <c r="AP53" s="87">
        <v>16</v>
      </c>
      <c r="AQ53" s="77">
        <v>8</v>
      </c>
      <c r="AR53" s="77">
        <v>10</v>
      </c>
      <c r="AS53" s="77">
        <v>10</v>
      </c>
      <c r="AT53" s="77">
        <v>8</v>
      </c>
      <c r="AU53" s="77">
        <v>10</v>
      </c>
      <c r="AV53" s="77">
        <v>10</v>
      </c>
      <c r="AW53" s="77">
        <v>12</v>
      </c>
      <c r="AX53" s="87">
        <v>23</v>
      </c>
      <c r="AY53" s="87">
        <v>23</v>
      </c>
      <c r="AZ53" s="77">
        <v>15</v>
      </c>
      <c r="BA53" s="77">
        <v>10</v>
      </c>
      <c r="BB53" s="77">
        <v>12</v>
      </c>
      <c r="BC53" s="77">
        <v>12</v>
      </c>
      <c r="BD53" s="77">
        <v>16</v>
      </c>
      <c r="BE53" s="77">
        <v>8</v>
      </c>
      <c r="BF53" s="77">
        <v>12</v>
      </c>
      <c r="BG53" s="77">
        <v>23</v>
      </c>
      <c r="BH53" s="77">
        <v>20</v>
      </c>
      <c r="BI53" s="77">
        <v>13</v>
      </c>
      <c r="BJ53" s="77">
        <v>12</v>
      </c>
      <c r="BK53" s="77">
        <v>11</v>
      </c>
      <c r="BL53" s="77">
        <v>13</v>
      </c>
      <c r="BM53" s="77">
        <v>10</v>
      </c>
      <c r="BN53" s="77">
        <v>11</v>
      </c>
      <c r="BO53" s="77">
        <v>12</v>
      </c>
      <c r="BP53" s="77">
        <v>12</v>
      </c>
    </row>
    <row r="54" spans="1:68" x14ac:dyDescent="0.25">
      <c r="A54" s="20">
        <v>73755</v>
      </c>
      <c r="B54" s="45">
        <v>13</v>
      </c>
      <c r="C54" s="59">
        <v>21</v>
      </c>
      <c r="D54" s="45">
        <v>14</v>
      </c>
      <c r="E54" s="45">
        <v>12</v>
      </c>
      <c r="F54" s="87">
        <v>11</v>
      </c>
      <c r="G54" s="87">
        <v>14</v>
      </c>
      <c r="H54" s="45">
        <v>12</v>
      </c>
      <c r="I54" s="45">
        <v>12</v>
      </c>
      <c r="J54" s="45">
        <v>12</v>
      </c>
      <c r="K54" s="45">
        <v>13</v>
      </c>
      <c r="L54" s="45">
        <v>13</v>
      </c>
      <c r="M54" s="45">
        <v>16</v>
      </c>
      <c r="N54" s="45">
        <v>17</v>
      </c>
      <c r="O54" s="78">
        <v>9</v>
      </c>
      <c r="P54" s="78">
        <v>9</v>
      </c>
      <c r="Q54" s="45">
        <v>11</v>
      </c>
      <c r="R54" s="45">
        <v>11</v>
      </c>
      <c r="S54" s="45">
        <v>25</v>
      </c>
      <c r="T54" s="45">
        <v>15</v>
      </c>
      <c r="U54" s="45">
        <v>19</v>
      </c>
      <c r="V54" s="45">
        <v>30</v>
      </c>
      <c r="W54" s="87">
        <v>15</v>
      </c>
      <c r="X54" s="78">
        <v>15</v>
      </c>
      <c r="Y54" s="78">
        <v>16</v>
      </c>
      <c r="Z54" s="78">
        <v>17</v>
      </c>
      <c r="AA54" s="45">
        <v>10</v>
      </c>
      <c r="AB54" s="45">
        <v>11</v>
      </c>
      <c r="AC54" s="87">
        <v>22</v>
      </c>
      <c r="AD54" s="87">
        <v>23</v>
      </c>
      <c r="AE54" s="45">
        <v>18</v>
      </c>
      <c r="AF54" s="45">
        <v>14</v>
      </c>
      <c r="AG54" s="45">
        <v>19</v>
      </c>
      <c r="AH54" s="45">
        <v>18</v>
      </c>
      <c r="AI54" s="78">
        <v>38</v>
      </c>
      <c r="AJ54" s="78">
        <v>40</v>
      </c>
      <c r="AK54" s="45">
        <v>12</v>
      </c>
      <c r="AL54" s="45">
        <v>12</v>
      </c>
      <c r="AM54" s="45">
        <v>11</v>
      </c>
      <c r="AN54" s="45">
        <v>9</v>
      </c>
      <c r="AO54" s="87">
        <v>15</v>
      </c>
      <c r="AP54" s="87">
        <v>16</v>
      </c>
      <c r="AQ54" s="45">
        <v>8</v>
      </c>
      <c r="AR54" s="45">
        <v>10</v>
      </c>
      <c r="AS54" s="45">
        <v>10</v>
      </c>
      <c r="AT54" s="45">
        <v>8</v>
      </c>
      <c r="AU54" s="45">
        <v>10</v>
      </c>
      <c r="AV54" s="45">
        <v>10</v>
      </c>
      <c r="AW54" s="45">
        <v>12</v>
      </c>
      <c r="AX54" s="87">
        <v>23</v>
      </c>
      <c r="AY54" s="87">
        <v>23</v>
      </c>
      <c r="AZ54" s="45">
        <v>15</v>
      </c>
      <c r="BA54" s="45">
        <v>10</v>
      </c>
      <c r="BB54" s="45">
        <v>12</v>
      </c>
      <c r="BC54" s="45">
        <v>12</v>
      </c>
      <c r="BD54" s="45">
        <v>16</v>
      </c>
      <c r="BE54" s="45">
        <v>8</v>
      </c>
      <c r="BF54" s="45">
        <v>12</v>
      </c>
      <c r="BG54" s="45">
        <v>23</v>
      </c>
      <c r="BH54" s="45">
        <v>20</v>
      </c>
      <c r="BI54" s="45">
        <v>13</v>
      </c>
      <c r="BJ54" s="45">
        <v>12</v>
      </c>
      <c r="BK54" s="45">
        <v>11</v>
      </c>
      <c r="BL54" s="45">
        <v>13</v>
      </c>
      <c r="BM54" s="45">
        <v>10</v>
      </c>
      <c r="BN54" s="45">
        <v>11</v>
      </c>
      <c r="BO54" s="45">
        <v>12</v>
      </c>
      <c r="BP54" s="45">
        <v>12</v>
      </c>
    </row>
    <row r="55" spans="1:68" x14ac:dyDescent="0.25">
      <c r="A55" s="72">
        <v>85597</v>
      </c>
      <c r="B55" s="77">
        <v>13</v>
      </c>
      <c r="C55" s="77">
        <v>21</v>
      </c>
      <c r="D55" s="77">
        <v>14</v>
      </c>
      <c r="E55" s="77">
        <v>12</v>
      </c>
      <c r="F55" s="87">
        <v>11</v>
      </c>
      <c r="G55" s="87">
        <v>14</v>
      </c>
      <c r="H55" s="77">
        <v>12</v>
      </c>
      <c r="I55" s="77">
        <v>12</v>
      </c>
      <c r="J55" s="77">
        <v>12</v>
      </c>
      <c r="K55" s="77">
        <v>13</v>
      </c>
      <c r="L55" s="77">
        <v>13</v>
      </c>
      <c r="M55" s="77">
        <v>17</v>
      </c>
      <c r="N55" s="77">
        <v>17</v>
      </c>
      <c r="O55" s="78">
        <v>9</v>
      </c>
      <c r="P55" s="78">
        <v>9</v>
      </c>
      <c r="Q55" s="77">
        <v>11</v>
      </c>
      <c r="R55" s="77">
        <v>11</v>
      </c>
      <c r="S55" s="77">
        <v>25</v>
      </c>
      <c r="T55" s="77">
        <v>15</v>
      </c>
      <c r="U55" s="77">
        <v>19</v>
      </c>
      <c r="V55" s="77">
        <v>30</v>
      </c>
      <c r="W55" s="87">
        <v>15</v>
      </c>
      <c r="X55" s="78">
        <v>15</v>
      </c>
      <c r="Y55" s="78">
        <v>16</v>
      </c>
      <c r="Z55" s="78">
        <v>17</v>
      </c>
      <c r="AA55" s="77">
        <v>10</v>
      </c>
      <c r="AB55" s="77">
        <v>11</v>
      </c>
      <c r="AC55" s="78">
        <v>22</v>
      </c>
      <c r="AD55" s="78">
        <v>23</v>
      </c>
      <c r="AE55" s="77">
        <v>17</v>
      </c>
      <c r="AF55" s="77">
        <v>14</v>
      </c>
      <c r="AG55" s="77">
        <v>19</v>
      </c>
      <c r="AH55" s="77">
        <v>18</v>
      </c>
      <c r="AI55" s="78">
        <v>38</v>
      </c>
      <c r="AJ55" s="78">
        <v>39</v>
      </c>
      <c r="AK55" s="77">
        <v>12</v>
      </c>
      <c r="AL55" s="77">
        <v>12</v>
      </c>
      <c r="AM55" s="77">
        <v>11</v>
      </c>
      <c r="AN55" s="77">
        <v>9</v>
      </c>
      <c r="AO55" s="78">
        <v>15</v>
      </c>
      <c r="AP55" s="78">
        <v>16</v>
      </c>
      <c r="AQ55" s="77">
        <v>8</v>
      </c>
      <c r="AR55" s="77">
        <v>10</v>
      </c>
      <c r="AS55" s="77">
        <v>10</v>
      </c>
      <c r="AT55" s="77">
        <v>8</v>
      </c>
      <c r="AU55" s="77">
        <v>10</v>
      </c>
      <c r="AV55" s="77">
        <v>10</v>
      </c>
      <c r="AW55" s="77">
        <v>12</v>
      </c>
      <c r="AX55" s="78">
        <v>23</v>
      </c>
      <c r="AY55" s="78">
        <v>23</v>
      </c>
      <c r="AZ55" s="77">
        <v>15</v>
      </c>
      <c r="BA55" s="77">
        <v>10</v>
      </c>
      <c r="BB55" s="77">
        <v>12</v>
      </c>
      <c r="BC55" s="77">
        <v>12</v>
      </c>
      <c r="BD55" s="77">
        <v>16</v>
      </c>
      <c r="BE55" s="77">
        <v>8</v>
      </c>
      <c r="BF55" s="77">
        <v>12</v>
      </c>
      <c r="BG55" s="77">
        <v>23</v>
      </c>
      <c r="BH55" s="77">
        <v>20</v>
      </c>
      <c r="BI55" s="77">
        <v>13</v>
      </c>
      <c r="BJ55" s="77">
        <v>12</v>
      </c>
      <c r="BK55" s="77">
        <v>11</v>
      </c>
      <c r="BL55" s="77">
        <v>13</v>
      </c>
      <c r="BM55" s="77">
        <v>10</v>
      </c>
      <c r="BN55" s="77">
        <v>11</v>
      </c>
      <c r="BO55" s="77">
        <v>12</v>
      </c>
      <c r="BP55" s="77">
        <v>12</v>
      </c>
    </row>
    <row r="56" spans="1:68" x14ac:dyDescent="0.25">
      <c r="A56" s="179">
        <v>106646</v>
      </c>
      <c r="B56" s="59">
        <v>13</v>
      </c>
      <c r="C56" s="59">
        <v>21</v>
      </c>
      <c r="D56" s="59">
        <v>14</v>
      </c>
      <c r="E56" s="59">
        <v>11</v>
      </c>
      <c r="F56" s="59">
        <v>11</v>
      </c>
      <c r="G56" s="59">
        <v>14</v>
      </c>
      <c r="H56" s="59">
        <v>12</v>
      </c>
      <c r="I56" s="59">
        <v>12</v>
      </c>
      <c r="J56" s="59">
        <v>12</v>
      </c>
      <c r="K56" s="59">
        <v>13</v>
      </c>
      <c r="L56" s="59">
        <v>13</v>
      </c>
      <c r="M56" s="59">
        <v>16</v>
      </c>
      <c r="N56" s="59">
        <v>17</v>
      </c>
      <c r="O56" s="59">
        <v>9</v>
      </c>
      <c r="P56" s="59">
        <v>9</v>
      </c>
      <c r="Q56" s="59">
        <v>11</v>
      </c>
      <c r="R56" s="59">
        <v>11</v>
      </c>
      <c r="S56" s="59">
        <v>25</v>
      </c>
      <c r="T56" s="59">
        <v>15</v>
      </c>
      <c r="U56" s="59">
        <v>19</v>
      </c>
      <c r="V56" s="59">
        <v>30</v>
      </c>
      <c r="W56" s="59">
        <v>15</v>
      </c>
      <c r="X56" s="59">
        <v>15</v>
      </c>
      <c r="Y56" s="59">
        <v>16</v>
      </c>
      <c r="Z56" s="59">
        <v>17</v>
      </c>
      <c r="AA56" s="59">
        <v>10</v>
      </c>
      <c r="AB56" s="45">
        <v>11</v>
      </c>
      <c r="AC56" s="59">
        <v>22</v>
      </c>
      <c r="AD56" s="59">
        <v>23</v>
      </c>
      <c r="AE56" s="59">
        <v>18</v>
      </c>
      <c r="AF56" s="59">
        <v>14</v>
      </c>
      <c r="AG56" s="59">
        <v>19</v>
      </c>
      <c r="AH56" s="59">
        <v>18</v>
      </c>
      <c r="AI56" s="59">
        <v>37</v>
      </c>
      <c r="AJ56" s="59">
        <v>39</v>
      </c>
      <c r="AK56" s="45">
        <v>12</v>
      </c>
      <c r="AL56" s="59">
        <v>12</v>
      </c>
      <c r="AM56" s="59">
        <v>11</v>
      </c>
      <c r="AN56" s="59">
        <v>9</v>
      </c>
      <c r="AO56" s="59">
        <v>15</v>
      </c>
      <c r="AP56" s="59">
        <v>16</v>
      </c>
      <c r="AQ56" s="59">
        <v>8</v>
      </c>
      <c r="AR56" s="59">
        <v>10</v>
      </c>
      <c r="AS56" s="59">
        <v>10</v>
      </c>
      <c r="AT56" s="59">
        <v>8</v>
      </c>
      <c r="AU56" s="59">
        <v>10</v>
      </c>
      <c r="AV56" s="59">
        <v>10</v>
      </c>
      <c r="AW56" s="59">
        <v>12</v>
      </c>
      <c r="AX56" s="59">
        <v>22</v>
      </c>
      <c r="AY56" s="59">
        <v>23</v>
      </c>
      <c r="AZ56" s="59">
        <v>15</v>
      </c>
      <c r="BA56" s="59">
        <v>10</v>
      </c>
      <c r="BB56" s="59">
        <v>12</v>
      </c>
      <c r="BC56" s="59">
        <v>12</v>
      </c>
      <c r="BD56" s="59">
        <v>16</v>
      </c>
      <c r="BE56" s="59">
        <v>8</v>
      </c>
      <c r="BF56" s="59">
        <v>12</v>
      </c>
      <c r="BG56" s="59">
        <v>23</v>
      </c>
      <c r="BH56" s="59">
        <v>20</v>
      </c>
      <c r="BI56" s="59">
        <v>13</v>
      </c>
      <c r="BJ56" s="59">
        <v>12</v>
      </c>
      <c r="BK56" s="59">
        <v>11</v>
      </c>
      <c r="BL56" s="59">
        <v>13</v>
      </c>
      <c r="BM56" s="59">
        <v>10</v>
      </c>
      <c r="BN56" s="59">
        <v>11</v>
      </c>
      <c r="BO56" s="59">
        <v>12</v>
      </c>
      <c r="BP56" s="59">
        <v>12</v>
      </c>
    </row>
    <row r="57" spans="1:68" x14ac:dyDescent="0.25">
      <c r="A57" s="20">
        <v>128123</v>
      </c>
      <c r="B57" s="45">
        <v>14</v>
      </c>
      <c r="C57" s="45">
        <v>21</v>
      </c>
      <c r="D57" s="45">
        <v>14</v>
      </c>
      <c r="E57" s="45">
        <v>11</v>
      </c>
      <c r="F57" s="87">
        <v>11</v>
      </c>
      <c r="G57" s="87">
        <v>14</v>
      </c>
      <c r="H57" s="45">
        <v>12</v>
      </c>
      <c r="I57" s="45">
        <v>12</v>
      </c>
      <c r="J57" s="45">
        <v>12</v>
      </c>
      <c r="K57" s="45">
        <v>13</v>
      </c>
      <c r="L57" s="45">
        <v>13</v>
      </c>
      <c r="M57" s="45">
        <v>16</v>
      </c>
      <c r="N57" s="45">
        <v>17</v>
      </c>
      <c r="O57" s="78">
        <v>9</v>
      </c>
      <c r="P57" s="78">
        <v>9</v>
      </c>
      <c r="Q57" s="45">
        <v>11</v>
      </c>
      <c r="R57" s="45">
        <v>11</v>
      </c>
      <c r="S57" s="45">
        <v>25</v>
      </c>
      <c r="T57" s="45">
        <v>15</v>
      </c>
      <c r="U57" s="45">
        <v>20</v>
      </c>
      <c r="V57" s="45">
        <v>30</v>
      </c>
      <c r="W57" s="78">
        <v>15</v>
      </c>
      <c r="X57" s="78">
        <v>15</v>
      </c>
      <c r="Y57" s="78">
        <v>16</v>
      </c>
      <c r="Z57" s="78">
        <v>17</v>
      </c>
      <c r="AA57" s="45">
        <v>10</v>
      </c>
      <c r="AB57" s="45">
        <v>11</v>
      </c>
      <c r="AC57" s="78">
        <v>22</v>
      </c>
      <c r="AD57" s="78">
        <v>23</v>
      </c>
      <c r="AE57" s="45">
        <v>17</v>
      </c>
      <c r="AF57" s="45">
        <v>14</v>
      </c>
      <c r="AG57" s="45">
        <v>19</v>
      </c>
      <c r="AH57" s="45">
        <v>17</v>
      </c>
      <c r="AI57" s="78">
        <v>37</v>
      </c>
      <c r="AJ57" s="78">
        <v>38</v>
      </c>
      <c r="AK57" s="45">
        <v>12</v>
      </c>
      <c r="AL57" s="45">
        <v>12</v>
      </c>
      <c r="AM57" s="45">
        <v>11</v>
      </c>
      <c r="AN57" s="45">
        <v>9</v>
      </c>
      <c r="AO57" s="78">
        <v>15</v>
      </c>
      <c r="AP57" s="78">
        <v>16</v>
      </c>
      <c r="AQ57" s="45">
        <v>8</v>
      </c>
      <c r="AR57" s="45">
        <v>10</v>
      </c>
      <c r="AS57" s="45">
        <v>10</v>
      </c>
      <c r="AT57" s="45">
        <v>8</v>
      </c>
      <c r="AU57" s="45">
        <v>10</v>
      </c>
      <c r="AV57" s="45">
        <v>10</v>
      </c>
      <c r="AW57" s="45">
        <v>12</v>
      </c>
      <c r="AX57" s="78">
        <v>23</v>
      </c>
      <c r="AY57" s="78">
        <v>23</v>
      </c>
      <c r="AZ57" s="45">
        <v>15</v>
      </c>
      <c r="BA57" s="45">
        <v>10</v>
      </c>
      <c r="BB57" s="45">
        <v>12</v>
      </c>
      <c r="BC57" s="45">
        <v>12</v>
      </c>
      <c r="BD57" s="45">
        <v>17</v>
      </c>
      <c r="BE57" s="45">
        <v>8</v>
      </c>
      <c r="BF57" s="45">
        <v>13</v>
      </c>
      <c r="BG57" s="45">
        <v>22</v>
      </c>
      <c r="BH57" s="45">
        <v>20</v>
      </c>
      <c r="BI57" s="45">
        <v>13</v>
      </c>
      <c r="BJ57" s="45">
        <v>12</v>
      </c>
      <c r="BK57" s="45">
        <v>11</v>
      </c>
      <c r="BL57" s="45">
        <v>13</v>
      </c>
      <c r="BM57" s="45">
        <v>10</v>
      </c>
      <c r="BN57" s="45">
        <v>11</v>
      </c>
      <c r="BO57" s="45">
        <v>12</v>
      </c>
      <c r="BP57" s="45">
        <v>12</v>
      </c>
    </row>
    <row r="58" spans="1:68" x14ac:dyDescent="0.25">
      <c r="A58" s="179">
        <v>131194</v>
      </c>
      <c r="B58" s="59">
        <v>13</v>
      </c>
      <c r="C58" s="59">
        <v>21</v>
      </c>
      <c r="D58" s="59">
        <v>14</v>
      </c>
      <c r="E58" s="59">
        <v>11</v>
      </c>
      <c r="F58" s="59">
        <v>11</v>
      </c>
      <c r="G58" s="59">
        <v>14</v>
      </c>
      <c r="H58" s="59">
        <v>12</v>
      </c>
      <c r="I58" s="59">
        <v>12</v>
      </c>
      <c r="J58" s="59">
        <v>12</v>
      </c>
      <c r="K58" s="59">
        <v>13</v>
      </c>
      <c r="L58" s="59">
        <v>13</v>
      </c>
      <c r="M58" s="59">
        <v>16</v>
      </c>
      <c r="N58" s="59">
        <v>17</v>
      </c>
      <c r="O58" s="59">
        <v>9</v>
      </c>
      <c r="P58" s="59">
        <v>9</v>
      </c>
      <c r="Q58" s="59">
        <v>11</v>
      </c>
      <c r="R58" s="59">
        <v>11</v>
      </c>
      <c r="S58" s="59">
        <v>25</v>
      </c>
      <c r="T58" s="59">
        <v>15</v>
      </c>
      <c r="U58" s="59">
        <v>19</v>
      </c>
      <c r="V58" s="59">
        <v>30</v>
      </c>
      <c r="W58" s="59">
        <v>15</v>
      </c>
      <c r="X58" s="59">
        <v>15</v>
      </c>
      <c r="Y58" s="59">
        <v>16</v>
      </c>
      <c r="Z58" s="59">
        <v>17</v>
      </c>
      <c r="AA58" s="59">
        <v>10</v>
      </c>
      <c r="AB58" s="45">
        <v>11</v>
      </c>
      <c r="AC58" s="59">
        <v>22</v>
      </c>
      <c r="AD58" s="59">
        <v>23</v>
      </c>
      <c r="AE58" s="59">
        <v>18</v>
      </c>
      <c r="AF58" s="59">
        <v>14</v>
      </c>
      <c r="AG58" s="59">
        <v>20</v>
      </c>
      <c r="AH58" s="59">
        <v>18</v>
      </c>
      <c r="AI58" s="59">
        <v>38</v>
      </c>
      <c r="AJ58" s="59">
        <v>41</v>
      </c>
      <c r="AK58" s="45">
        <v>12</v>
      </c>
      <c r="AL58" s="59">
        <v>12</v>
      </c>
      <c r="AM58" s="59">
        <v>11</v>
      </c>
      <c r="AN58" s="59">
        <v>9</v>
      </c>
      <c r="AO58" s="59">
        <v>15</v>
      </c>
      <c r="AP58" s="59">
        <v>16</v>
      </c>
      <c r="AQ58" s="59">
        <v>8</v>
      </c>
      <c r="AR58" s="59">
        <v>10</v>
      </c>
      <c r="AS58" s="59">
        <v>10</v>
      </c>
      <c r="AT58" s="59">
        <v>8</v>
      </c>
      <c r="AU58" s="59">
        <v>10</v>
      </c>
      <c r="AV58" s="59">
        <v>10</v>
      </c>
      <c r="AW58" s="59">
        <v>12</v>
      </c>
      <c r="AX58" s="59">
        <v>23</v>
      </c>
      <c r="AY58" s="59">
        <v>23</v>
      </c>
      <c r="AZ58" s="59">
        <v>15</v>
      </c>
      <c r="BA58" s="59">
        <v>10</v>
      </c>
      <c r="BB58" s="59">
        <v>12</v>
      </c>
      <c r="BC58" s="59">
        <v>12</v>
      </c>
      <c r="BD58" s="59">
        <v>16</v>
      </c>
      <c r="BE58" s="59">
        <v>8</v>
      </c>
      <c r="BF58" s="59">
        <v>12</v>
      </c>
      <c r="BG58" s="59">
        <v>23</v>
      </c>
      <c r="BH58" s="59">
        <v>20</v>
      </c>
      <c r="BI58" s="59">
        <v>13</v>
      </c>
      <c r="BJ58" s="59">
        <v>12</v>
      </c>
      <c r="BK58" s="59">
        <v>11</v>
      </c>
      <c r="BL58" s="59">
        <v>13</v>
      </c>
      <c r="BM58" s="59">
        <v>10</v>
      </c>
      <c r="BN58" s="59">
        <v>11</v>
      </c>
      <c r="BO58" s="59">
        <v>12</v>
      </c>
      <c r="BP58" s="59">
        <v>12</v>
      </c>
    </row>
    <row r="59" spans="1:68" x14ac:dyDescent="0.25">
      <c r="A59" s="20">
        <v>329083</v>
      </c>
      <c r="B59" s="77">
        <v>13</v>
      </c>
      <c r="C59" s="77">
        <v>21</v>
      </c>
      <c r="D59" s="77">
        <v>14</v>
      </c>
      <c r="E59" s="77">
        <v>11</v>
      </c>
      <c r="F59" s="87">
        <v>11</v>
      </c>
      <c r="G59" s="87">
        <v>14</v>
      </c>
      <c r="H59" s="77">
        <v>12</v>
      </c>
      <c r="I59" s="77">
        <v>12</v>
      </c>
      <c r="J59" s="77">
        <v>12</v>
      </c>
      <c r="K59" s="77">
        <v>13</v>
      </c>
      <c r="L59" s="77">
        <v>13</v>
      </c>
      <c r="M59" s="77">
        <v>16</v>
      </c>
      <c r="N59" s="77">
        <v>18</v>
      </c>
      <c r="O59" s="78">
        <v>9</v>
      </c>
      <c r="P59" s="78">
        <v>9</v>
      </c>
      <c r="Q59" s="77">
        <v>11</v>
      </c>
      <c r="R59" s="77">
        <v>11</v>
      </c>
      <c r="S59" s="77">
        <v>25</v>
      </c>
      <c r="T59" s="77">
        <v>15</v>
      </c>
      <c r="U59" s="77">
        <v>19</v>
      </c>
      <c r="V59" s="77">
        <v>30</v>
      </c>
      <c r="W59" s="87">
        <v>15</v>
      </c>
      <c r="X59" s="78">
        <v>15</v>
      </c>
      <c r="Y59" s="78">
        <v>16</v>
      </c>
      <c r="Z59" s="78">
        <v>17</v>
      </c>
      <c r="AA59" s="77">
        <v>10</v>
      </c>
      <c r="AB59" s="77">
        <v>11</v>
      </c>
      <c r="AC59" s="87">
        <v>22</v>
      </c>
      <c r="AD59" s="87">
        <v>23</v>
      </c>
      <c r="AE59" s="77">
        <v>18</v>
      </c>
      <c r="AF59" s="77">
        <v>14</v>
      </c>
      <c r="AG59" s="77">
        <v>19</v>
      </c>
      <c r="AH59" s="77">
        <v>18</v>
      </c>
      <c r="AI59" s="78">
        <v>38</v>
      </c>
      <c r="AJ59" s="78">
        <v>39</v>
      </c>
      <c r="AK59" s="77">
        <v>12</v>
      </c>
      <c r="AL59" s="77">
        <v>12</v>
      </c>
      <c r="AM59" s="77">
        <v>11</v>
      </c>
      <c r="AN59" s="77">
        <v>9</v>
      </c>
      <c r="AO59" s="87">
        <v>15</v>
      </c>
      <c r="AP59" s="87">
        <v>16</v>
      </c>
      <c r="AQ59" s="77">
        <v>8</v>
      </c>
      <c r="AR59" s="77">
        <v>10</v>
      </c>
      <c r="AS59" s="77">
        <v>10</v>
      </c>
      <c r="AT59" s="77">
        <v>8</v>
      </c>
      <c r="AU59" s="77">
        <v>10</v>
      </c>
      <c r="AV59" s="77">
        <v>10</v>
      </c>
      <c r="AW59" s="77">
        <v>12</v>
      </c>
      <c r="AX59" s="87">
        <v>23</v>
      </c>
      <c r="AY59" s="87">
        <v>23</v>
      </c>
      <c r="AZ59" s="77">
        <v>15</v>
      </c>
      <c r="BA59" s="77">
        <v>10</v>
      </c>
      <c r="BB59" s="77">
        <v>12</v>
      </c>
      <c r="BC59" s="77">
        <v>12</v>
      </c>
      <c r="BD59" s="77">
        <v>16</v>
      </c>
      <c r="BE59" s="77">
        <v>8</v>
      </c>
      <c r="BF59" s="77">
        <v>12</v>
      </c>
      <c r="BG59" s="77">
        <v>23</v>
      </c>
      <c r="BH59" s="77">
        <v>20</v>
      </c>
      <c r="BI59" s="77">
        <v>13</v>
      </c>
      <c r="BJ59" s="77">
        <v>12</v>
      </c>
      <c r="BK59" s="77">
        <v>11</v>
      </c>
      <c r="BL59" s="77">
        <v>13</v>
      </c>
      <c r="BM59" s="77">
        <v>10</v>
      </c>
      <c r="BN59" s="77">
        <v>11</v>
      </c>
      <c r="BO59" s="77">
        <v>12</v>
      </c>
      <c r="BP59" s="77">
        <v>12</v>
      </c>
    </row>
    <row r="60" spans="1:68" x14ac:dyDescent="0.25">
      <c r="A60" s="20">
        <v>9622</v>
      </c>
      <c r="B60" s="45">
        <v>13</v>
      </c>
      <c r="C60" s="45">
        <v>21</v>
      </c>
      <c r="D60" s="45">
        <v>14</v>
      </c>
      <c r="E60" s="45">
        <v>12</v>
      </c>
      <c r="F60" s="87">
        <v>11</v>
      </c>
      <c r="G60" s="87">
        <v>14</v>
      </c>
      <c r="H60" s="45">
        <v>12</v>
      </c>
      <c r="I60" s="45">
        <v>12</v>
      </c>
      <c r="J60" s="45">
        <v>12</v>
      </c>
      <c r="K60" s="45">
        <v>13</v>
      </c>
      <c r="L60" s="45">
        <v>13</v>
      </c>
      <c r="M60" s="45">
        <v>17</v>
      </c>
      <c r="N60" s="45">
        <v>17</v>
      </c>
      <c r="O60" s="78">
        <v>9</v>
      </c>
      <c r="P60" s="78">
        <v>9</v>
      </c>
      <c r="Q60" s="45">
        <v>11</v>
      </c>
      <c r="R60" s="45">
        <v>11</v>
      </c>
      <c r="S60" s="45">
        <v>25</v>
      </c>
      <c r="T60" s="45">
        <v>15</v>
      </c>
      <c r="U60" s="45">
        <v>19</v>
      </c>
      <c r="V60" s="45">
        <v>30</v>
      </c>
      <c r="W60" s="87">
        <v>15</v>
      </c>
      <c r="X60" s="78">
        <v>15</v>
      </c>
      <c r="Y60" s="78">
        <v>16</v>
      </c>
      <c r="Z60" s="78">
        <v>17</v>
      </c>
      <c r="AA60" s="45">
        <v>10</v>
      </c>
      <c r="AB60" s="45">
        <v>11</v>
      </c>
      <c r="AC60" s="87">
        <v>22</v>
      </c>
      <c r="AD60" s="87">
        <v>23</v>
      </c>
      <c r="AE60" s="45">
        <v>18</v>
      </c>
      <c r="AF60" s="45">
        <v>14</v>
      </c>
      <c r="AG60" s="45">
        <v>19</v>
      </c>
      <c r="AH60" s="45">
        <v>18</v>
      </c>
      <c r="AI60" s="78">
        <v>38</v>
      </c>
      <c r="AJ60" s="78">
        <v>39</v>
      </c>
      <c r="AK60" s="45">
        <v>12</v>
      </c>
      <c r="AL60" s="45">
        <v>12</v>
      </c>
      <c r="AM60" s="45">
        <v>11</v>
      </c>
      <c r="AN60" s="45">
        <v>9</v>
      </c>
      <c r="AO60" s="87">
        <v>15</v>
      </c>
      <c r="AP60" s="87">
        <v>16</v>
      </c>
      <c r="AQ60" s="45">
        <v>8</v>
      </c>
      <c r="AR60" s="45">
        <v>10</v>
      </c>
      <c r="AS60" s="45">
        <v>10</v>
      </c>
      <c r="AT60" s="45">
        <v>8</v>
      </c>
      <c r="AU60" s="45">
        <v>10</v>
      </c>
      <c r="AV60" s="45">
        <v>10</v>
      </c>
      <c r="AW60" s="45">
        <v>12</v>
      </c>
      <c r="AX60" s="87">
        <v>23</v>
      </c>
      <c r="AY60" s="87">
        <v>23</v>
      </c>
      <c r="AZ60" s="45">
        <v>15</v>
      </c>
      <c r="BA60" s="45">
        <v>10</v>
      </c>
      <c r="BB60" s="45">
        <v>12</v>
      </c>
      <c r="BC60" s="45">
        <v>12</v>
      </c>
      <c r="BD60" s="45">
        <v>16</v>
      </c>
      <c r="BE60" s="45">
        <v>8</v>
      </c>
      <c r="BF60" s="45">
        <v>12</v>
      </c>
      <c r="BG60" s="45">
        <v>23</v>
      </c>
      <c r="BH60" s="45">
        <v>20</v>
      </c>
      <c r="BI60" s="45">
        <v>13</v>
      </c>
      <c r="BJ60" s="45">
        <v>12</v>
      </c>
      <c r="BK60" s="45">
        <v>11</v>
      </c>
      <c r="BL60" s="45">
        <v>13</v>
      </c>
      <c r="BM60" s="45">
        <v>10</v>
      </c>
      <c r="BN60" s="45">
        <v>11</v>
      </c>
      <c r="BO60" s="45">
        <v>12</v>
      </c>
      <c r="BP60" s="45">
        <v>12</v>
      </c>
    </row>
    <row r="61" spans="1:68" x14ac:dyDescent="0.25">
      <c r="A61" s="72">
        <v>14897</v>
      </c>
      <c r="B61" s="77">
        <v>13</v>
      </c>
      <c r="C61" s="184">
        <v>21</v>
      </c>
      <c r="D61" s="77">
        <v>14</v>
      </c>
      <c r="E61" s="77">
        <v>11</v>
      </c>
      <c r="F61" s="87">
        <v>11</v>
      </c>
      <c r="G61" s="87">
        <v>14</v>
      </c>
      <c r="H61" s="77">
        <v>12</v>
      </c>
      <c r="I61" s="77">
        <v>12</v>
      </c>
      <c r="J61" s="77">
        <v>12</v>
      </c>
      <c r="K61" s="77">
        <v>13</v>
      </c>
      <c r="L61" s="77">
        <v>13</v>
      </c>
      <c r="M61" s="77">
        <v>17</v>
      </c>
      <c r="N61" s="77">
        <v>17</v>
      </c>
      <c r="O61" s="78">
        <v>9</v>
      </c>
      <c r="P61" s="78">
        <v>9</v>
      </c>
      <c r="Q61" s="77">
        <v>11</v>
      </c>
      <c r="R61" s="77">
        <v>11</v>
      </c>
      <c r="S61" s="77">
        <v>25</v>
      </c>
      <c r="T61" s="77">
        <v>15</v>
      </c>
      <c r="U61" s="77">
        <v>19</v>
      </c>
      <c r="V61" s="77">
        <v>30</v>
      </c>
      <c r="W61" s="87">
        <v>15</v>
      </c>
      <c r="X61" s="78">
        <v>15</v>
      </c>
      <c r="Y61" s="78">
        <v>16</v>
      </c>
      <c r="Z61" s="78">
        <v>17</v>
      </c>
      <c r="AA61" s="77">
        <v>10</v>
      </c>
      <c r="AB61" s="77">
        <v>11</v>
      </c>
      <c r="AC61" s="87">
        <v>22</v>
      </c>
      <c r="AD61" s="87">
        <v>23</v>
      </c>
      <c r="AE61" s="77">
        <v>18</v>
      </c>
      <c r="AF61" s="77">
        <v>14</v>
      </c>
      <c r="AG61" s="77">
        <v>19</v>
      </c>
      <c r="AH61" s="77">
        <v>18</v>
      </c>
      <c r="AI61" s="78">
        <v>36</v>
      </c>
      <c r="AJ61" s="78">
        <v>39</v>
      </c>
      <c r="AK61" s="77">
        <v>12</v>
      </c>
      <c r="AL61" s="77">
        <v>12</v>
      </c>
      <c r="AM61" s="77">
        <v>11</v>
      </c>
      <c r="AN61" s="77">
        <v>9</v>
      </c>
      <c r="AO61" s="87">
        <v>15</v>
      </c>
      <c r="AP61" s="87">
        <v>16</v>
      </c>
      <c r="AQ61" s="77">
        <v>8</v>
      </c>
      <c r="AR61" s="77">
        <v>10</v>
      </c>
      <c r="AS61" s="77">
        <v>10</v>
      </c>
      <c r="AT61" s="77">
        <v>8</v>
      </c>
      <c r="AU61" s="77">
        <v>10</v>
      </c>
      <c r="AV61" s="77">
        <v>10</v>
      </c>
      <c r="AW61" s="77">
        <v>12</v>
      </c>
      <c r="AX61" s="87">
        <v>23</v>
      </c>
      <c r="AY61" s="87">
        <v>23</v>
      </c>
      <c r="AZ61" s="77">
        <v>14</v>
      </c>
      <c r="BA61" s="77">
        <v>10</v>
      </c>
      <c r="BB61" s="77">
        <v>12</v>
      </c>
      <c r="BC61" s="77">
        <v>12</v>
      </c>
      <c r="BD61" s="77">
        <v>16</v>
      </c>
      <c r="BE61" s="77">
        <v>8</v>
      </c>
      <c r="BF61" s="77">
        <v>13</v>
      </c>
      <c r="BG61" s="77">
        <v>23</v>
      </c>
      <c r="BH61" s="77">
        <v>20</v>
      </c>
      <c r="BI61" s="77">
        <v>13</v>
      </c>
      <c r="BJ61" s="77">
        <v>12</v>
      </c>
      <c r="BK61" s="77">
        <v>11</v>
      </c>
      <c r="BL61" s="77">
        <v>13</v>
      </c>
      <c r="BM61" s="77">
        <v>10</v>
      </c>
      <c r="BN61" s="77">
        <v>11</v>
      </c>
      <c r="BO61" s="77">
        <v>12</v>
      </c>
      <c r="BP61" s="77">
        <v>12</v>
      </c>
    </row>
    <row r="62" spans="1:68" x14ac:dyDescent="0.25">
      <c r="A62" s="20">
        <v>187527</v>
      </c>
      <c r="B62" s="45">
        <v>13</v>
      </c>
      <c r="C62" s="45">
        <v>21</v>
      </c>
      <c r="D62" s="45">
        <v>14</v>
      </c>
      <c r="E62" s="45">
        <v>11</v>
      </c>
      <c r="F62" s="87">
        <v>9</v>
      </c>
      <c r="G62" s="87">
        <v>14</v>
      </c>
      <c r="H62" s="45">
        <v>12</v>
      </c>
      <c r="I62" s="45">
        <v>12</v>
      </c>
      <c r="J62" s="45">
        <v>12</v>
      </c>
      <c r="K62" s="45">
        <v>13</v>
      </c>
      <c r="L62" s="45">
        <v>13</v>
      </c>
      <c r="M62" s="45">
        <v>16</v>
      </c>
      <c r="N62" s="45">
        <v>17</v>
      </c>
      <c r="O62" s="181">
        <v>9</v>
      </c>
      <c r="P62" s="181">
        <v>9</v>
      </c>
      <c r="Q62" s="45">
        <v>11</v>
      </c>
      <c r="R62" s="45">
        <v>11</v>
      </c>
      <c r="S62" s="45">
        <v>25</v>
      </c>
      <c r="T62" s="45">
        <v>15</v>
      </c>
      <c r="U62" s="45">
        <v>19</v>
      </c>
      <c r="V62" s="45">
        <v>30</v>
      </c>
      <c r="W62" s="78">
        <v>15</v>
      </c>
      <c r="X62" s="78">
        <v>15</v>
      </c>
      <c r="Y62" s="78">
        <v>17</v>
      </c>
      <c r="Z62" s="78">
        <v>17</v>
      </c>
      <c r="AA62" s="45">
        <v>10</v>
      </c>
      <c r="AB62" s="45">
        <v>11</v>
      </c>
      <c r="AC62" s="181">
        <v>22</v>
      </c>
      <c r="AD62" s="181">
        <v>23</v>
      </c>
      <c r="AE62" s="45">
        <v>17</v>
      </c>
      <c r="AF62" s="45">
        <v>14</v>
      </c>
      <c r="AG62" s="45">
        <v>19</v>
      </c>
      <c r="AH62" s="45">
        <v>17</v>
      </c>
      <c r="AI62" s="181">
        <v>39</v>
      </c>
      <c r="AJ62" s="181">
        <v>39</v>
      </c>
      <c r="AK62" s="45">
        <v>12</v>
      </c>
      <c r="AL62" s="45">
        <v>12</v>
      </c>
      <c r="AM62" s="45">
        <v>11</v>
      </c>
      <c r="AN62" s="45">
        <v>9</v>
      </c>
      <c r="AO62" s="181">
        <v>15</v>
      </c>
      <c r="AP62" s="181">
        <v>16</v>
      </c>
      <c r="AQ62" s="45">
        <v>8</v>
      </c>
      <c r="AR62" s="45">
        <v>10</v>
      </c>
      <c r="AS62" s="45">
        <v>10</v>
      </c>
      <c r="AT62" s="45">
        <v>8</v>
      </c>
      <c r="AU62" s="45">
        <v>10</v>
      </c>
      <c r="AV62" s="45">
        <v>10</v>
      </c>
      <c r="AW62" s="45">
        <v>12</v>
      </c>
      <c r="AX62" s="181">
        <v>23</v>
      </c>
      <c r="AY62" s="181">
        <v>23</v>
      </c>
      <c r="AZ62" s="45">
        <v>15</v>
      </c>
      <c r="BA62" s="45">
        <v>10</v>
      </c>
      <c r="BB62" s="45">
        <v>12</v>
      </c>
      <c r="BC62" s="45">
        <v>12</v>
      </c>
      <c r="BD62" s="45">
        <v>16</v>
      </c>
      <c r="BE62" s="45">
        <v>8</v>
      </c>
      <c r="BF62" s="45">
        <v>12</v>
      </c>
      <c r="BG62" s="45">
        <v>22</v>
      </c>
      <c r="BH62" s="45">
        <v>20</v>
      </c>
      <c r="BI62" s="45">
        <v>13</v>
      </c>
      <c r="BJ62" s="45">
        <v>12</v>
      </c>
      <c r="BK62" s="45">
        <v>11</v>
      </c>
      <c r="BL62" s="45">
        <v>13</v>
      </c>
      <c r="BM62" s="45">
        <v>10</v>
      </c>
      <c r="BN62" s="45">
        <v>11</v>
      </c>
      <c r="BO62" s="45">
        <v>12</v>
      </c>
      <c r="BP62" s="45">
        <v>12</v>
      </c>
    </row>
    <row r="63" spans="1:68" x14ac:dyDescent="0.25">
      <c r="A63" s="176">
        <v>114211</v>
      </c>
      <c r="B63" s="184">
        <v>13</v>
      </c>
      <c r="C63" s="184">
        <v>21</v>
      </c>
      <c r="D63" s="184">
        <v>14</v>
      </c>
      <c r="E63" s="184">
        <v>11</v>
      </c>
      <c r="F63" s="181">
        <v>11</v>
      </c>
      <c r="G63" s="181">
        <v>14</v>
      </c>
      <c r="H63" s="184">
        <v>12</v>
      </c>
      <c r="I63" s="184">
        <v>12</v>
      </c>
      <c r="J63" s="184">
        <v>12</v>
      </c>
      <c r="K63" s="184">
        <v>13</v>
      </c>
      <c r="L63" s="184">
        <v>13</v>
      </c>
      <c r="M63" s="184">
        <v>16</v>
      </c>
      <c r="N63" s="184">
        <v>17</v>
      </c>
      <c r="O63" s="181">
        <v>9</v>
      </c>
      <c r="P63" s="181">
        <v>9</v>
      </c>
      <c r="Q63" s="184">
        <v>11</v>
      </c>
      <c r="R63" s="184">
        <v>11</v>
      </c>
      <c r="S63" s="184">
        <v>25</v>
      </c>
      <c r="T63" s="184">
        <v>15</v>
      </c>
      <c r="U63" s="184">
        <v>19</v>
      </c>
      <c r="V63" s="184">
        <v>29</v>
      </c>
      <c r="W63" s="181">
        <v>15</v>
      </c>
      <c r="X63" s="181">
        <v>15</v>
      </c>
      <c r="Y63" s="181">
        <v>16</v>
      </c>
      <c r="Z63" s="181">
        <v>17</v>
      </c>
      <c r="AA63" s="184">
        <v>10</v>
      </c>
      <c r="AB63" s="77">
        <v>11</v>
      </c>
      <c r="AC63" s="181">
        <v>22</v>
      </c>
      <c r="AD63" s="181">
        <v>23</v>
      </c>
      <c r="AE63" s="184">
        <v>17</v>
      </c>
      <c r="AF63" s="184">
        <v>14</v>
      </c>
      <c r="AG63" s="184">
        <v>18</v>
      </c>
      <c r="AH63" s="184">
        <v>17</v>
      </c>
      <c r="AI63" s="181">
        <v>37</v>
      </c>
      <c r="AJ63" s="181">
        <v>40</v>
      </c>
      <c r="AK63" s="77">
        <v>12</v>
      </c>
      <c r="AL63" s="184">
        <v>12</v>
      </c>
      <c r="AM63" s="184">
        <v>11</v>
      </c>
      <c r="AN63" s="184">
        <v>9</v>
      </c>
      <c r="AO63" s="181">
        <v>15</v>
      </c>
      <c r="AP63" s="181">
        <v>16</v>
      </c>
      <c r="AQ63" s="184">
        <v>8</v>
      </c>
      <c r="AR63" s="184">
        <v>10</v>
      </c>
      <c r="AS63" s="184">
        <v>10</v>
      </c>
      <c r="AT63" s="184">
        <v>8</v>
      </c>
      <c r="AU63" s="184">
        <v>10</v>
      </c>
      <c r="AV63" s="184">
        <v>10</v>
      </c>
      <c r="AW63" s="184">
        <v>12</v>
      </c>
      <c r="AX63" s="181">
        <v>23</v>
      </c>
      <c r="AY63" s="181">
        <v>23</v>
      </c>
      <c r="AZ63" s="184">
        <v>15</v>
      </c>
      <c r="BA63" s="184">
        <v>10</v>
      </c>
      <c r="BB63" s="184">
        <v>12</v>
      </c>
      <c r="BC63" s="184">
        <v>12</v>
      </c>
      <c r="BD63" s="184">
        <v>16</v>
      </c>
      <c r="BE63" s="184">
        <v>8</v>
      </c>
      <c r="BF63" s="184">
        <v>12</v>
      </c>
      <c r="BG63" s="184">
        <v>22</v>
      </c>
      <c r="BH63" s="184">
        <v>20</v>
      </c>
      <c r="BI63" s="184">
        <v>13</v>
      </c>
      <c r="BJ63" s="184">
        <v>12</v>
      </c>
      <c r="BK63" s="184">
        <v>11</v>
      </c>
      <c r="BL63" s="184">
        <v>13</v>
      </c>
      <c r="BM63" s="184">
        <v>10</v>
      </c>
      <c r="BN63" s="184">
        <v>11</v>
      </c>
      <c r="BO63" s="184">
        <v>12</v>
      </c>
      <c r="BP63" s="184">
        <v>12</v>
      </c>
    </row>
    <row r="64" spans="1:68" x14ac:dyDescent="0.25">
      <c r="A64" s="72">
        <v>35612</v>
      </c>
      <c r="B64" s="77">
        <v>13</v>
      </c>
      <c r="C64" s="77">
        <v>21</v>
      </c>
      <c r="D64" s="77">
        <v>14</v>
      </c>
      <c r="E64" s="77">
        <v>11</v>
      </c>
      <c r="F64" s="87">
        <v>9</v>
      </c>
      <c r="G64" s="87">
        <v>14</v>
      </c>
      <c r="H64" s="77">
        <v>12</v>
      </c>
      <c r="I64" s="77">
        <v>12</v>
      </c>
      <c r="J64" s="77">
        <v>12</v>
      </c>
      <c r="K64" s="77">
        <v>13</v>
      </c>
      <c r="L64" s="77">
        <v>13</v>
      </c>
      <c r="M64" s="77">
        <v>16</v>
      </c>
      <c r="N64" s="77">
        <v>17</v>
      </c>
      <c r="O64" s="78">
        <v>9</v>
      </c>
      <c r="P64" s="78">
        <v>9</v>
      </c>
      <c r="Q64" s="77">
        <v>11</v>
      </c>
      <c r="R64" s="77">
        <v>11</v>
      </c>
      <c r="S64" s="77">
        <v>25</v>
      </c>
      <c r="T64" s="77">
        <v>15</v>
      </c>
      <c r="U64" s="77">
        <v>19</v>
      </c>
      <c r="V64" s="77">
        <v>30</v>
      </c>
      <c r="W64" s="78">
        <v>14</v>
      </c>
      <c r="X64" s="78">
        <v>15</v>
      </c>
      <c r="Y64" s="78">
        <v>17</v>
      </c>
      <c r="Z64" s="78">
        <v>17</v>
      </c>
      <c r="AA64" s="77">
        <v>10</v>
      </c>
      <c r="AB64" s="77">
        <v>11</v>
      </c>
      <c r="AC64" s="87">
        <v>22</v>
      </c>
      <c r="AD64" s="87">
        <v>23</v>
      </c>
      <c r="AE64" s="77">
        <v>17</v>
      </c>
      <c r="AF64" s="77">
        <v>14</v>
      </c>
      <c r="AG64" s="77">
        <v>19</v>
      </c>
      <c r="AH64" s="77">
        <v>17</v>
      </c>
      <c r="AI64" s="87">
        <v>39</v>
      </c>
      <c r="AJ64" s="78">
        <v>39</v>
      </c>
      <c r="AK64" s="77">
        <v>12</v>
      </c>
      <c r="AL64" s="77">
        <v>12</v>
      </c>
      <c r="AM64" s="77">
        <v>11</v>
      </c>
      <c r="AN64" s="77">
        <v>9</v>
      </c>
      <c r="AO64" s="87">
        <v>15</v>
      </c>
      <c r="AP64" s="87">
        <v>16</v>
      </c>
      <c r="AQ64" s="77">
        <v>8</v>
      </c>
      <c r="AR64" s="77">
        <v>10</v>
      </c>
      <c r="AS64" s="77">
        <v>10</v>
      </c>
      <c r="AT64" s="77">
        <v>8</v>
      </c>
      <c r="AU64" s="77">
        <v>10</v>
      </c>
      <c r="AV64" s="77">
        <v>10</v>
      </c>
      <c r="AW64" s="77">
        <v>12</v>
      </c>
      <c r="AX64" s="87">
        <v>23</v>
      </c>
      <c r="AY64" s="87">
        <v>23</v>
      </c>
      <c r="AZ64" s="77">
        <v>15</v>
      </c>
      <c r="BA64" s="77">
        <v>10</v>
      </c>
      <c r="BB64" s="77">
        <v>12</v>
      </c>
      <c r="BC64" s="77">
        <v>12</v>
      </c>
      <c r="BD64" s="77">
        <v>16</v>
      </c>
      <c r="BE64" s="77">
        <v>8</v>
      </c>
      <c r="BF64" s="77">
        <v>12</v>
      </c>
      <c r="BG64" s="77">
        <v>22</v>
      </c>
      <c r="BH64" s="77">
        <v>20</v>
      </c>
      <c r="BI64" s="77">
        <v>13</v>
      </c>
      <c r="BJ64" s="77">
        <v>12</v>
      </c>
      <c r="BK64" s="77">
        <v>11</v>
      </c>
      <c r="BL64" s="77">
        <v>13</v>
      </c>
      <c r="BM64" s="77">
        <v>10</v>
      </c>
      <c r="BN64" s="77">
        <v>11</v>
      </c>
      <c r="BO64" s="77">
        <v>12</v>
      </c>
      <c r="BP64" s="77">
        <v>12</v>
      </c>
    </row>
    <row r="65" spans="1:68" x14ac:dyDescent="0.25">
      <c r="A65" s="20">
        <v>59191</v>
      </c>
      <c r="B65" s="59">
        <v>13</v>
      </c>
      <c r="C65" s="59">
        <v>21</v>
      </c>
      <c r="D65" s="59">
        <v>14</v>
      </c>
      <c r="E65" s="45">
        <v>11</v>
      </c>
      <c r="F65" s="78">
        <v>9</v>
      </c>
      <c r="G65" s="78">
        <v>14</v>
      </c>
      <c r="H65" s="59">
        <v>12</v>
      </c>
      <c r="I65" s="59">
        <v>12</v>
      </c>
      <c r="J65" s="59">
        <v>12</v>
      </c>
      <c r="K65" s="59">
        <v>13</v>
      </c>
      <c r="L65" s="59">
        <v>13</v>
      </c>
      <c r="M65" s="59">
        <v>16</v>
      </c>
      <c r="N65" s="59">
        <v>17</v>
      </c>
      <c r="O65" s="78">
        <v>9</v>
      </c>
      <c r="P65" s="78">
        <v>9</v>
      </c>
      <c r="Q65" s="59">
        <v>11</v>
      </c>
      <c r="R65" s="59">
        <v>11</v>
      </c>
      <c r="S65" s="59">
        <v>25</v>
      </c>
      <c r="T65" s="59">
        <v>15</v>
      </c>
      <c r="U65" s="59">
        <v>19</v>
      </c>
      <c r="V65" s="59">
        <v>30</v>
      </c>
      <c r="W65" s="78">
        <v>15</v>
      </c>
      <c r="X65" s="78">
        <v>15</v>
      </c>
      <c r="Y65" s="78">
        <v>17</v>
      </c>
      <c r="Z65" s="78">
        <v>17</v>
      </c>
      <c r="AA65" s="59">
        <v>10</v>
      </c>
      <c r="AB65" s="59">
        <v>11</v>
      </c>
      <c r="AC65" s="78">
        <v>22</v>
      </c>
      <c r="AD65" s="78">
        <v>23</v>
      </c>
      <c r="AE65" s="59">
        <v>17</v>
      </c>
      <c r="AF65" s="59">
        <v>14</v>
      </c>
      <c r="AG65" s="59">
        <v>19</v>
      </c>
      <c r="AH65" s="59">
        <v>17</v>
      </c>
      <c r="AI65" s="78">
        <v>39</v>
      </c>
      <c r="AJ65" s="78">
        <v>39</v>
      </c>
      <c r="AK65" s="59">
        <v>12</v>
      </c>
      <c r="AL65" s="59">
        <v>12</v>
      </c>
      <c r="AM65" s="59">
        <v>11</v>
      </c>
      <c r="AN65" s="59">
        <v>9</v>
      </c>
      <c r="AO65" s="78">
        <v>15</v>
      </c>
      <c r="AP65" s="78">
        <v>16</v>
      </c>
      <c r="AQ65" s="59">
        <v>8</v>
      </c>
      <c r="AR65" s="59">
        <v>10</v>
      </c>
      <c r="AS65" s="59">
        <v>10</v>
      </c>
      <c r="AT65" s="59">
        <v>8</v>
      </c>
      <c r="AU65" s="59">
        <v>10</v>
      </c>
      <c r="AV65" s="59">
        <v>10</v>
      </c>
      <c r="AW65" s="59">
        <v>12</v>
      </c>
      <c r="AX65" s="78">
        <v>23</v>
      </c>
      <c r="AY65" s="78">
        <v>23</v>
      </c>
      <c r="AZ65" s="59">
        <v>15</v>
      </c>
      <c r="BA65" s="59">
        <v>10</v>
      </c>
      <c r="BB65" s="59">
        <v>12</v>
      </c>
      <c r="BC65" s="59">
        <v>12</v>
      </c>
      <c r="BD65" s="59">
        <v>16</v>
      </c>
      <c r="BE65" s="59">
        <v>8</v>
      </c>
      <c r="BF65" s="59">
        <v>12</v>
      </c>
      <c r="BG65" s="59">
        <v>22</v>
      </c>
      <c r="BH65" s="59">
        <v>20</v>
      </c>
      <c r="BI65" s="59">
        <v>14</v>
      </c>
      <c r="BJ65" s="59">
        <v>12</v>
      </c>
      <c r="BK65" s="59">
        <v>11</v>
      </c>
      <c r="BL65" s="59">
        <v>13</v>
      </c>
      <c r="BM65" s="59">
        <v>10</v>
      </c>
      <c r="BN65" s="59">
        <v>11</v>
      </c>
      <c r="BO65" s="59">
        <v>12</v>
      </c>
      <c r="BP65" s="59">
        <v>12</v>
      </c>
    </row>
    <row r="66" spans="1:68" x14ac:dyDescent="0.25">
      <c r="A66" s="20">
        <v>83762</v>
      </c>
      <c r="B66" s="77">
        <v>13</v>
      </c>
      <c r="C66" s="77">
        <v>21</v>
      </c>
      <c r="D66" s="77">
        <v>14</v>
      </c>
      <c r="E66" s="77">
        <v>11</v>
      </c>
      <c r="F66" s="87">
        <v>9</v>
      </c>
      <c r="G66" s="87">
        <v>14</v>
      </c>
      <c r="H66" s="77">
        <v>12</v>
      </c>
      <c r="I66" s="77">
        <v>12</v>
      </c>
      <c r="J66" s="77">
        <v>12</v>
      </c>
      <c r="K66" s="77">
        <v>13</v>
      </c>
      <c r="L66" s="77">
        <v>13</v>
      </c>
      <c r="M66" s="77">
        <v>16</v>
      </c>
      <c r="N66" s="77">
        <v>17</v>
      </c>
      <c r="O66" s="78">
        <v>9</v>
      </c>
      <c r="P66" s="78">
        <v>9</v>
      </c>
      <c r="Q66" s="77">
        <v>11</v>
      </c>
      <c r="R66" s="77">
        <v>11</v>
      </c>
      <c r="S66" s="77">
        <v>25</v>
      </c>
      <c r="T66" s="77">
        <v>15</v>
      </c>
      <c r="U66" s="77">
        <v>19</v>
      </c>
      <c r="V66" s="77">
        <v>30</v>
      </c>
      <c r="W66" s="78">
        <v>15</v>
      </c>
      <c r="X66" s="78">
        <v>15</v>
      </c>
      <c r="Y66" s="78">
        <v>17</v>
      </c>
      <c r="Z66" s="78">
        <v>17</v>
      </c>
      <c r="AA66" s="77">
        <v>10</v>
      </c>
      <c r="AB66" s="77">
        <v>11</v>
      </c>
      <c r="AC66" s="87">
        <v>22</v>
      </c>
      <c r="AD66" s="87">
        <v>23</v>
      </c>
      <c r="AE66" s="77">
        <v>17</v>
      </c>
      <c r="AF66" s="77">
        <v>14</v>
      </c>
      <c r="AG66" s="77">
        <v>19</v>
      </c>
      <c r="AH66" s="77">
        <v>17</v>
      </c>
      <c r="AI66" s="78">
        <v>38</v>
      </c>
      <c r="AJ66" s="78">
        <v>39</v>
      </c>
      <c r="AK66" s="77">
        <v>12</v>
      </c>
      <c r="AL66" s="77">
        <v>12</v>
      </c>
      <c r="AM66" s="77">
        <v>11</v>
      </c>
      <c r="AN66" s="77">
        <v>9</v>
      </c>
      <c r="AO66" s="87">
        <v>15</v>
      </c>
      <c r="AP66" s="87">
        <v>16</v>
      </c>
      <c r="AQ66" s="77">
        <v>8</v>
      </c>
      <c r="AR66" s="77">
        <v>10</v>
      </c>
      <c r="AS66" s="77">
        <v>10</v>
      </c>
      <c r="AT66" s="77">
        <v>8</v>
      </c>
      <c r="AU66" s="77">
        <v>10</v>
      </c>
      <c r="AV66" s="77">
        <v>10</v>
      </c>
      <c r="AW66" s="77">
        <v>12</v>
      </c>
      <c r="AX66" s="87">
        <v>23</v>
      </c>
      <c r="AY66" s="87">
        <v>23</v>
      </c>
      <c r="AZ66" s="77">
        <v>15</v>
      </c>
      <c r="BA66" s="77">
        <v>10</v>
      </c>
      <c r="BB66" s="77">
        <v>12</v>
      </c>
      <c r="BC66" s="77">
        <v>12</v>
      </c>
      <c r="BD66" s="77">
        <v>16</v>
      </c>
      <c r="BE66" s="77">
        <v>8</v>
      </c>
      <c r="BF66" s="77">
        <v>13</v>
      </c>
      <c r="BG66" s="77">
        <v>22</v>
      </c>
      <c r="BH66" s="77">
        <v>20</v>
      </c>
      <c r="BI66" s="77">
        <v>13</v>
      </c>
      <c r="BJ66" s="77">
        <v>12</v>
      </c>
      <c r="BK66" s="77">
        <v>11</v>
      </c>
      <c r="BL66" s="77">
        <v>13</v>
      </c>
      <c r="BM66" s="77">
        <v>10</v>
      </c>
      <c r="BN66" s="77">
        <v>11</v>
      </c>
      <c r="BO66" s="77">
        <v>12</v>
      </c>
      <c r="BP66" s="77">
        <v>12</v>
      </c>
    </row>
    <row r="67" spans="1:68" x14ac:dyDescent="0.25">
      <c r="A67" s="20">
        <v>183756</v>
      </c>
      <c r="B67" s="45">
        <v>13</v>
      </c>
      <c r="C67" s="45">
        <v>21</v>
      </c>
      <c r="D67" s="45">
        <v>14</v>
      </c>
      <c r="E67" s="45">
        <v>11</v>
      </c>
      <c r="F67" s="78">
        <v>9</v>
      </c>
      <c r="G67" s="78">
        <v>14</v>
      </c>
      <c r="H67" s="45">
        <v>12</v>
      </c>
      <c r="I67" s="45">
        <v>12</v>
      </c>
      <c r="J67" s="45">
        <v>12</v>
      </c>
      <c r="K67" s="45">
        <v>13</v>
      </c>
      <c r="L67" s="45">
        <v>13</v>
      </c>
      <c r="M67" s="59">
        <v>16</v>
      </c>
      <c r="N67" s="45">
        <v>17</v>
      </c>
      <c r="O67" s="78">
        <v>9</v>
      </c>
      <c r="P67" s="78">
        <v>9</v>
      </c>
      <c r="Q67" s="45">
        <v>11</v>
      </c>
      <c r="R67" s="45">
        <v>11</v>
      </c>
      <c r="S67" s="45">
        <v>25</v>
      </c>
      <c r="T67" s="45">
        <v>15</v>
      </c>
      <c r="U67" s="45">
        <v>19</v>
      </c>
      <c r="V67" s="45">
        <v>30</v>
      </c>
      <c r="W67" s="78">
        <v>15</v>
      </c>
      <c r="X67" s="78">
        <v>15</v>
      </c>
      <c r="Y67" s="78">
        <v>17</v>
      </c>
      <c r="Z67" s="78">
        <v>17</v>
      </c>
      <c r="AA67" s="45">
        <v>10</v>
      </c>
      <c r="AB67" s="45">
        <v>11</v>
      </c>
      <c r="AC67" s="78">
        <v>22</v>
      </c>
      <c r="AD67" s="78">
        <v>23</v>
      </c>
      <c r="AE67" s="45">
        <v>17</v>
      </c>
      <c r="AF67" s="45">
        <v>14</v>
      </c>
      <c r="AG67" s="45">
        <v>19</v>
      </c>
      <c r="AH67" s="45">
        <v>17</v>
      </c>
      <c r="AI67" s="78">
        <v>39</v>
      </c>
      <c r="AJ67" s="78">
        <v>39</v>
      </c>
      <c r="AK67" s="45">
        <v>12</v>
      </c>
      <c r="AL67" s="45">
        <v>12</v>
      </c>
      <c r="AM67" s="45">
        <v>11</v>
      </c>
      <c r="AN67" s="45">
        <v>9</v>
      </c>
      <c r="AO67" s="78">
        <v>15</v>
      </c>
      <c r="AP67" s="78">
        <v>16</v>
      </c>
      <c r="AQ67" s="45">
        <v>8</v>
      </c>
      <c r="AR67" s="45">
        <v>10</v>
      </c>
      <c r="AS67" s="45">
        <v>10</v>
      </c>
      <c r="AT67" s="45">
        <v>8</v>
      </c>
      <c r="AU67" s="45">
        <v>10</v>
      </c>
      <c r="AV67" s="45">
        <v>10</v>
      </c>
      <c r="AW67" s="45">
        <v>12</v>
      </c>
      <c r="AX67" s="78">
        <v>23</v>
      </c>
      <c r="AY67" s="78">
        <v>23</v>
      </c>
      <c r="AZ67" s="45">
        <v>15</v>
      </c>
      <c r="BA67" s="45">
        <v>10</v>
      </c>
      <c r="BB67" s="45">
        <v>12</v>
      </c>
      <c r="BC67" s="45">
        <v>12</v>
      </c>
      <c r="BD67" s="45">
        <v>17</v>
      </c>
      <c r="BE67" s="45">
        <v>8</v>
      </c>
      <c r="BF67" s="45">
        <v>12</v>
      </c>
      <c r="BG67" s="45">
        <v>22</v>
      </c>
      <c r="BH67" s="45">
        <v>20</v>
      </c>
      <c r="BI67" s="45">
        <v>13</v>
      </c>
      <c r="BJ67" s="45">
        <v>12</v>
      </c>
      <c r="BK67" s="45">
        <v>11</v>
      </c>
      <c r="BL67" s="45">
        <v>13</v>
      </c>
      <c r="BM67" s="45">
        <v>10</v>
      </c>
      <c r="BN67" s="45">
        <v>11</v>
      </c>
      <c r="BO67" s="45">
        <v>12</v>
      </c>
      <c r="BP67" s="45">
        <v>12</v>
      </c>
    </row>
    <row r="68" spans="1:68" x14ac:dyDescent="0.25">
      <c r="A68" s="20">
        <v>360142</v>
      </c>
      <c r="B68" s="59">
        <v>13</v>
      </c>
      <c r="C68" s="59">
        <v>21</v>
      </c>
      <c r="D68" s="59">
        <v>14</v>
      </c>
      <c r="E68" s="59">
        <v>11</v>
      </c>
      <c r="F68" s="78">
        <v>9</v>
      </c>
      <c r="G68" s="78">
        <v>14</v>
      </c>
      <c r="H68" s="59">
        <v>12</v>
      </c>
      <c r="I68" s="59">
        <v>12</v>
      </c>
      <c r="J68" s="59">
        <v>12</v>
      </c>
      <c r="K68" s="45">
        <v>13</v>
      </c>
      <c r="L68" s="59">
        <v>13</v>
      </c>
      <c r="M68" s="59">
        <v>16</v>
      </c>
      <c r="N68" s="59">
        <v>17</v>
      </c>
      <c r="O68" s="78">
        <v>9</v>
      </c>
      <c r="P68" s="78">
        <v>9</v>
      </c>
      <c r="Q68" s="59">
        <v>11</v>
      </c>
      <c r="R68" s="59">
        <v>11</v>
      </c>
      <c r="S68" s="45">
        <v>25</v>
      </c>
      <c r="T68" s="59">
        <v>15</v>
      </c>
      <c r="U68" s="59">
        <v>19</v>
      </c>
      <c r="V68" s="59">
        <v>30</v>
      </c>
      <c r="W68" s="78">
        <v>15</v>
      </c>
      <c r="X68" s="78">
        <v>15</v>
      </c>
      <c r="Y68" s="78">
        <v>17</v>
      </c>
      <c r="Z68" s="78">
        <v>17</v>
      </c>
      <c r="AA68" s="45">
        <v>10</v>
      </c>
      <c r="AB68" s="45">
        <v>11</v>
      </c>
      <c r="AC68" s="78">
        <v>22</v>
      </c>
      <c r="AD68" s="78">
        <v>23</v>
      </c>
      <c r="AE68" s="45">
        <v>17</v>
      </c>
      <c r="AF68" s="45">
        <v>14</v>
      </c>
      <c r="AG68" s="59">
        <v>19</v>
      </c>
      <c r="AH68" s="59">
        <v>17</v>
      </c>
      <c r="AI68" s="78">
        <v>39</v>
      </c>
      <c r="AJ68" s="78">
        <v>39</v>
      </c>
      <c r="AK68" s="59">
        <v>12</v>
      </c>
      <c r="AL68" s="59">
        <v>12</v>
      </c>
      <c r="AM68" s="59">
        <v>11</v>
      </c>
      <c r="AN68" s="59">
        <v>9</v>
      </c>
      <c r="AO68" s="78">
        <v>15</v>
      </c>
      <c r="AP68" s="78">
        <v>16</v>
      </c>
      <c r="AQ68" s="59">
        <v>8</v>
      </c>
      <c r="AR68" s="59">
        <v>10</v>
      </c>
      <c r="AS68" s="59">
        <v>10</v>
      </c>
      <c r="AT68" s="59">
        <v>8</v>
      </c>
      <c r="AU68" s="59">
        <v>10</v>
      </c>
      <c r="AV68" s="59">
        <v>10</v>
      </c>
      <c r="AW68" s="59">
        <v>12</v>
      </c>
      <c r="AX68" s="78">
        <v>23</v>
      </c>
      <c r="AY68" s="78">
        <v>23</v>
      </c>
      <c r="AZ68" s="59">
        <v>15</v>
      </c>
      <c r="BA68" s="59">
        <v>10</v>
      </c>
      <c r="BB68" s="59">
        <v>12</v>
      </c>
      <c r="BC68" s="59">
        <v>12</v>
      </c>
      <c r="BD68" s="59">
        <v>17</v>
      </c>
      <c r="BE68" s="59">
        <v>8</v>
      </c>
      <c r="BF68" s="59">
        <v>12</v>
      </c>
      <c r="BG68" s="59">
        <v>22</v>
      </c>
      <c r="BH68" s="59">
        <v>20</v>
      </c>
      <c r="BI68" s="59">
        <v>13</v>
      </c>
      <c r="BJ68" s="59">
        <v>12</v>
      </c>
      <c r="BK68" s="59">
        <v>11</v>
      </c>
      <c r="BL68" s="59">
        <v>13</v>
      </c>
      <c r="BM68" s="59">
        <v>10</v>
      </c>
      <c r="BN68" s="59">
        <v>11</v>
      </c>
      <c r="BO68" s="59">
        <v>12</v>
      </c>
      <c r="BP68" s="59">
        <v>12</v>
      </c>
    </row>
    <row r="69" spans="1:68" x14ac:dyDescent="0.25">
      <c r="A69" s="20">
        <v>159900</v>
      </c>
      <c r="B69" s="77">
        <v>13</v>
      </c>
      <c r="C69" s="77">
        <v>21</v>
      </c>
      <c r="D69" s="77">
        <v>15</v>
      </c>
      <c r="E69" s="77">
        <v>11</v>
      </c>
      <c r="F69" s="87">
        <v>11</v>
      </c>
      <c r="G69" s="87">
        <v>14</v>
      </c>
      <c r="H69" s="77">
        <v>12</v>
      </c>
      <c r="I69" s="77">
        <v>12</v>
      </c>
      <c r="J69" s="77">
        <v>12</v>
      </c>
      <c r="K69" s="77">
        <v>13</v>
      </c>
      <c r="L69" s="77">
        <v>13</v>
      </c>
      <c r="M69" s="77">
        <v>16</v>
      </c>
      <c r="N69" s="77">
        <v>17</v>
      </c>
      <c r="O69" s="78">
        <v>9</v>
      </c>
      <c r="P69" s="78">
        <v>10</v>
      </c>
      <c r="Q69" s="77">
        <v>11</v>
      </c>
      <c r="R69" s="77">
        <v>11</v>
      </c>
      <c r="S69" s="77">
        <v>25</v>
      </c>
      <c r="T69" s="77">
        <v>15</v>
      </c>
      <c r="U69" s="77">
        <v>19</v>
      </c>
      <c r="V69" s="77">
        <v>30</v>
      </c>
      <c r="W69" s="87">
        <v>15</v>
      </c>
      <c r="X69" s="78">
        <v>15</v>
      </c>
      <c r="Y69" s="78">
        <v>16</v>
      </c>
      <c r="Z69" s="78">
        <v>17</v>
      </c>
      <c r="AA69" s="77">
        <v>11</v>
      </c>
      <c r="AB69" s="77">
        <v>11</v>
      </c>
      <c r="AC69" s="87">
        <v>22</v>
      </c>
      <c r="AD69" s="87">
        <v>23</v>
      </c>
      <c r="AE69" s="77">
        <v>17</v>
      </c>
      <c r="AF69" s="77">
        <v>14</v>
      </c>
      <c r="AG69" s="77">
        <v>19</v>
      </c>
      <c r="AH69" s="77">
        <v>17</v>
      </c>
      <c r="AI69" s="78">
        <v>37</v>
      </c>
      <c r="AJ69" s="78">
        <v>39</v>
      </c>
      <c r="AK69" s="77">
        <v>12</v>
      </c>
      <c r="AL69" s="77">
        <v>12</v>
      </c>
      <c r="AM69" s="77">
        <v>11</v>
      </c>
      <c r="AN69" s="77">
        <v>9</v>
      </c>
      <c r="AO69" s="87">
        <v>15</v>
      </c>
      <c r="AP69" s="87">
        <v>16</v>
      </c>
      <c r="AQ69" s="77">
        <v>8</v>
      </c>
      <c r="AR69" s="77">
        <v>10</v>
      </c>
      <c r="AS69" s="77">
        <v>10</v>
      </c>
      <c r="AT69" s="77">
        <v>8</v>
      </c>
      <c r="AU69" s="77">
        <v>10</v>
      </c>
      <c r="AV69" s="77">
        <v>11</v>
      </c>
      <c r="AW69" s="77">
        <v>12</v>
      </c>
      <c r="AX69" s="87">
        <v>23</v>
      </c>
      <c r="AY69" s="87">
        <v>23</v>
      </c>
      <c r="AZ69" s="77">
        <v>15</v>
      </c>
      <c r="BA69" s="77">
        <v>10</v>
      </c>
      <c r="BB69" s="77">
        <v>12</v>
      </c>
      <c r="BC69" s="77">
        <v>12</v>
      </c>
      <c r="BD69" s="77">
        <v>16</v>
      </c>
      <c r="BE69" s="77">
        <v>8</v>
      </c>
      <c r="BF69" s="77">
        <v>14</v>
      </c>
      <c r="BG69" s="77">
        <v>22</v>
      </c>
      <c r="BH69" s="77">
        <v>20</v>
      </c>
      <c r="BI69" s="77">
        <v>13</v>
      </c>
      <c r="BJ69" s="77">
        <v>12</v>
      </c>
      <c r="BK69" s="77">
        <v>11</v>
      </c>
      <c r="BL69" s="77">
        <v>13</v>
      </c>
      <c r="BM69" s="77">
        <v>10</v>
      </c>
      <c r="BN69" s="77">
        <v>11</v>
      </c>
      <c r="BO69" s="77">
        <v>12</v>
      </c>
      <c r="BP69" s="77">
        <v>12</v>
      </c>
    </row>
    <row r="70" spans="1:68" x14ac:dyDescent="0.25">
      <c r="A70" s="20" t="s">
        <v>433</v>
      </c>
      <c r="B70" s="77">
        <v>13</v>
      </c>
      <c r="C70" s="77">
        <v>21</v>
      </c>
      <c r="D70" s="77">
        <v>14</v>
      </c>
      <c r="E70" s="77">
        <v>11</v>
      </c>
      <c r="F70" s="87">
        <v>11</v>
      </c>
      <c r="G70" s="87">
        <v>14</v>
      </c>
      <c r="H70" s="77">
        <v>12</v>
      </c>
      <c r="I70" s="77">
        <v>12</v>
      </c>
      <c r="J70" s="77">
        <v>12</v>
      </c>
      <c r="K70" s="77">
        <v>13</v>
      </c>
      <c r="L70" s="77">
        <v>13</v>
      </c>
      <c r="M70" s="77">
        <v>16</v>
      </c>
      <c r="N70" s="77">
        <v>17</v>
      </c>
      <c r="O70" s="78">
        <v>9</v>
      </c>
      <c r="P70" s="78">
        <v>9</v>
      </c>
      <c r="Q70" s="77">
        <v>11</v>
      </c>
      <c r="R70" s="77">
        <v>11</v>
      </c>
      <c r="S70" s="77">
        <v>25</v>
      </c>
      <c r="T70" s="77">
        <v>15</v>
      </c>
      <c r="U70" s="77">
        <v>19</v>
      </c>
      <c r="V70" s="77">
        <v>30</v>
      </c>
      <c r="W70" s="87">
        <v>15</v>
      </c>
      <c r="X70" s="78">
        <v>15</v>
      </c>
      <c r="Y70" s="78">
        <v>16</v>
      </c>
      <c r="Z70" s="78">
        <v>16</v>
      </c>
      <c r="AA70" s="77">
        <v>10</v>
      </c>
      <c r="AB70" s="77">
        <v>11</v>
      </c>
      <c r="AC70" s="78">
        <v>22</v>
      </c>
      <c r="AD70" s="78">
        <v>23</v>
      </c>
      <c r="AE70" s="77">
        <v>17</v>
      </c>
      <c r="AF70" s="77">
        <v>14</v>
      </c>
      <c r="AG70" s="77">
        <v>19</v>
      </c>
      <c r="AH70" s="77">
        <v>17</v>
      </c>
      <c r="AI70" s="78">
        <v>38</v>
      </c>
      <c r="AJ70" s="78">
        <v>39</v>
      </c>
      <c r="AK70" s="77">
        <v>12</v>
      </c>
      <c r="AL70" s="77">
        <v>12</v>
      </c>
      <c r="AM70" s="77">
        <v>11</v>
      </c>
      <c r="AN70" s="77">
        <v>9</v>
      </c>
      <c r="AO70" s="78">
        <v>15</v>
      </c>
      <c r="AP70" s="78">
        <v>16</v>
      </c>
      <c r="AQ70" s="77">
        <v>8</v>
      </c>
      <c r="AR70" s="77">
        <v>10</v>
      </c>
      <c r="AS70" s="77">
        <v>10</v>
      </c>
      <c r="AT70" s="77">
        <v>8</v>
      </c>
      <c r="AU70" s="77">
        <v>10</v>
      </c>
      <c r="AV70" s="77">
        <v>10</v>
      </c>
      <c r="AW70" s="77">
        <v>12</v>
      </c>
      <c r="AX70" s="78">
        <v>23</v>
      </c>
      <c r="AY70" s="78">
        <v>23</v>
      </c>
      <c r="AZ70" s="77">
        <v>16</v>
      </c>
      <c r="BA70" s="77">
        <v>10</v>
      </c>
      <c r="BB70" s="77">
        <v>12</v>
      </c>
      <c r="BC70" s="77">
        <v>12</v>
      </c>
      <c r="BD70" s="77">
        <v>16</v>
      </c>
      <c r="BE70" s="77">
        <v>8</v>
      </c>
      <c r="BF70" s="77">
        <v>12</v>
      </c>
      <c r="BG70" s="77">
        <v>22</v>
      </c>
      <c r="BH70" s="77">
        <v>20</v>
      </c>
      <c r="BI70" s="77">
        <v>12</v>
      </c>
      <c r="BJ70" s="77">
        <v>12</v>
      </c>
      <c r="BK70" s="77">
        <v>11</v>
      </c>
      <c r="BL70" s="77">
        <v>13</v>
      </c>
      <c r="BM70" s="77">
        <v>10</v>
      </c>
      <c r="BN70" s="77">
        <v>11</v>
      </c>
      <c r="BO70" s="77">
        <v>12</v>
      </c>
      <c r="BP70" s="77">
        <v>12</v>
      </c>
    </row>
    <row r="71" spans="1:68" x14ac:dyDescent="0.25">
      <c r="A71" s="20">
        <v>8630</v>
      </c>
      <c r="B71" s="59">
        <v>13</v>
      </c>
      <c r="C71" s="59">
        <v>21</v>
      </c>
      <c r="D71" s="59">
        <v>14</v>
      </c>
      <c r="E71" s="45">
        <v>11</v>
      </c>
      <c r="F71" s="78">
        <v>9</v>
      </c>
      <c r="G71" s="78">
        <v>14</v>
      </c>
      <c r="H71" s="59">
        <v>12</v>
      </c>
      <c r="I71" s="59">
        <v>12</v>
      </c>
      <c r="J71" s="59">
        <v>12</v>
      </c>
      <c r="K71" s="59">
        <v>13</v>
      </c>
      <c r="L71" s="59">
        <v>13</v>
      </c>
      <c r="M71" s="59">
        <v>16</v>
      </c>
      <c r="N71" s="59">
        <v>17</v>
      </c>
      <c r="O71" s="78">
        <v>9</v>
      </c>
      <c r="P71" s="78">
        <v>9</v>
      </c>
      <c r="Q71" s="59">
        <v>11</v>
      </c>
      <c r="R71" s="59">
        <v>11</v>
      </c>
      <c r="S71" s="59">
        <v>25</v>
      </c>
      <c r="T71" s="59">
        <v>15</v>
      </c>
      <c r="U71" s="59">
        <v>19</v>
      </c>
      <c r="V71" s="59">
        <v>30</v>
      </c>
      <c r="W71" s="78">
        <v>15</v>
      </c>
      <c r="X71" s="78">
        <v>15</v>
      </c>
      <c r="Y71" s="78">
        <v>17</v>
      </c>
      <c r="Z71" s="78">
        <v>17</v>
      </c>
      <c r="AA71" s="59">
        <v>10</v>
      </c>
      <c r="AB71" s="59">
        <v>11</v>
      </c>
      <c r="AC71" s="78">
        <v>22</v>
      </c>
      <c r="AD71" s="78">
        <v>23</v>
      </c>
      <c r="AE71" s="59">
        <v>18</v>
      </c>
      <c r="AF71" s="59">
        <v>14</v>
      </c>
      <c r="AG71" s="59">
        <v>20</v>
      </c>
      <c r="AH71" s="59">
        <v>17</v>
      </c>
      <c r="AI71" s="78">
        <v>38</v>
      </c>
      <c r="AJ71" s="78">
        <v>39</v>
      </c>
      <c r="AK71" s="59">
        <v>12</v>
      </c>
      <c r="AL71" s="59">
        <v>12</v>
      </c>
      <c r="AM71" s="59">
        <v>11</v>
      </c>
      <c r="AN71" s="59">
        <v>9</v>
      </c>
      <c r="AO71" s="78">
        <v>15</v>
      </c>
      <c r="AP71" s="78">
        <v>16</v>
      </c>
      <c r="AQ71" s="59">
        <v>8</v>
      </c>
      <c r="AR71" s="59">
        <v>10</v>
      </c>
      <c r="AS71" s="59">
        <v>10</v>
      </c>
      <c r="AT71" s="59">
        <v>8</v>
      </c>
      <c r="AU71" s="59">
        <v>10</v>
      </c>
      <c r="AV71" s="59">
        <v>10</v>
      </c>
      <c r="AW71" s="59">
        <v>12</v>
      </c>
      <c r="AX71" s="78">
        <v>23</v>
      </c>
      <c r="AY71" s="78">
        <v>23</v>
      </c>
      <c r="AZ71" s="59">
        <v>15</v>
      </c>
      <c r="BA71" s="59">
        <v>10</v>
      </c>
      <c r="BB71" s="59">
        <v>12</v>
      </c>
      <c r="BC71" s="59">
        <v>12</v>
      </c>
      <c r="BD71" s="59">
        <v>16</v>
      </c>
      <c r="BE71" s="59">
        <v>8</v>
      </c>
      <c r="BF71" s="59">
        <v>12</v>
      </c>
      <c r="BG71" s="59">
        <v>22</v>
      </c>
      <c r="BH71" s="59">
        <v>20</v>
      </c>
      <c r="BI71" s="59">
        <v>13</v>
      </c>
      <c r="BJ71" s="59">
        <v>12</v>
      </c>
      <c r="BK71" s="59">
        <v>11</v>
      </c>
      <c r="BL71" s="59">
        <v>13</v>
      </c>
      <c r="BM71" s="59">
        <v>10</v>
      </c>
      <c r="BN71" s="59">
        <v>11</v>
      </c>
      <c r="BO71" s="59">
        <v>12</v>
      </c>
      <c r="BP71" s="59">
        <v>12</v>
      </c>
    </row>
    <row r="72" spans="1:68" x14ac:dyDescent="0.25">
      <c r="A72" s="20">
        <v>65270</v>
      </c>
      <c r="B72" s="45">
        <v>13</v>
      </c>
      <c r="C72" s="45">
        <v>21</v>
      </c>
      <c r="D72" s="45">
        <v>14</v>
      </c>
      <c r="E72" s="45">
        <v>11</v>
      </c>
      <c r="F72" s="87">
        <v>9</v>
      </c>
      <c r="G72" s="87">
        <v>14</v>
      </c>
      <c r="H72" s="45">
        <v>12</v>
      </c>
      <c r="I72" s="45">
        <v>12</v>
      </c>
      <c r="J72" s="45">
        <v>12</v>
      </c>
      <c r="K72" s="45">
        <v>13</v>
      </c>
      <c r="L72" s="45">
        <v>13</v>
      </c>
      <c r="M72" s="45">
        <v>16</v>
      </c>
      <c r="N72" s="45">
        <v>17</v>
      </c>
      <c r="O72" s="78">
        <v>9</v>
      </c>
      <c r="P72" s="78">
        <v>9</v>
      </c>
      <c r="Q72" s="45">
        <v>11</v>
      </c>
      <c r="R72" s="45">
        <v>11</v>
      </c>
      <c r="S72" s="45">
        <v>25</v>
      </c>
      <c r="T72" s="45">
        <v>15</v>
      </c>
      <c r="U72" s="45">
        <v>19</v>
      </c>
      <c r="V72" s="45">
        <v>30</v>
      </c>
      <c r="W72" s="87">
        <v>15</v>
      </c>
      <c r="X72" s="78">
        <v>15</v>
      </c>
      <c r="Y72" s="78">
        <v>17</v>
      </c>
      <c r="Z72" s="78">
        <v>17</v>
      </c>
      <c r="AA72" s="45">
        <v>10</v>
      </c>
      <c r="AB72" s="45">
        <v>11</v>
      </c>
      <c r="AC72" s="87">
        <v>22</v>
      </c>
      <c r="AD72" s="87">
        <v>23</v>
      </c>
      <c r="AE72" s="45">
        <v>17</v>
      </c>
      <c r="AF72" s="45">
        <v>14</v>
      </c>
      <c r="AG72" s="45">
        <v>20</v>
      </c>
      <c r="AH72" s="45">
        <v>17</v>
      </c>
      <c r="AI72" s="87">
        <v>39</v>
      </c>
      <c r="AJ72" s="78">
        <v>39</v>
      </c>
      <c r="AK72" s="45">
        <v>12</v>
      </c>
      <c r="AL72" s="45">
        <v>12</v>
      </c>
      <c r="AM72" s="45">
        <v>11</v>
      </c>
      <c r="AN72" s="45">
        <v>9</v>
      </c>
      <c r="AO72" s="87">
        <v>15</v>
      </c>
      <c r="AP72" s="87">
        <v>16</v>
      </c>
      <c r="AQ72" s="45">
        <v>8</v>
      </c>
      <c r="AR72" s="45">
        <v>10</v>
      </c>
      <c r="AS72" s="45">
        <v>10</v>
      </c>
      <c r="AT72" s="45">
        <v>8</v>
      </c>
      <c r="AU72" s="45">
        <v>10</v>
      </c>
      <c r="AV72" s="45">
        <v>10</v>
      </c>
      <c r="AW72" s="45">
        <v>12</v>
      </c>
      <c r="AX72" s="87">
        <v>23</v>
      </c>
      <c r="AY72" s="87">
        <v>23</v>
      </c>
      <c r="AZ72" s="45">
        <v>15</v>
      </c>
      <c r="BA72" s="45">
        <v>10</v>
      </c>
      <c r="BB72" s="45">
        <v>12</v>
      </c>
      <c r="BC72" s="45">
        <v>12</v>
      </c>
      <c r="BD72" s="45">
        <v>17</v>
      </c>
      <c r="BE72" s="45">
        <v>8</v>
      </c>
      <c r="BF72" s="45">
        <v>12</v>
      </c>
      <c r="BG72" s="45">
        <v>22</v>
      </c>
      <c r="BH72" s="45">
        <v>20</v>
      </c>
      <c r="BI72" s="45">
        <v>13</v>
      </c>
      <c r="BJ72" s="45">
        <v>12</v>
      </c>
      <c r="BK72" s="45">
        <v>11</v>
      </c>
      <c r="BL72" s="45">
        <v>13</v>
      </c>
      <c r="BM72" s="45">
        <v>10</v>
      </c>
      <c r="BN72" s="45">
        <v>11</v>
      </c>
      <c r="BO72" s="45">
        <v>12</v>
      </c>
      <c r="BP72" s="45">
        <v>12</v>
      </c>
    </row>
    <row r="73" spans="1:68" x14ac:dyDescent="0.25">
      <c r="A73" s="47">
        <v>8211</v>
      </c>
      <c r="B73" s="4">
        <v>13</v>
      </c>
      <c r="C73" s="21">
        <v>21</v>
      </c>
      <c r="D73" s="4">
        <v>14</v>
      </c>
      <c r="E73" s="4">
        <v>11</v>
      </c>
      <c r="F73" s="4">
        <v>11</v>
      </c>
      <c r="G73" s="4">
        <v>14</v>
      </c>
      <c r="H73" s="4">
        <v>12</v>
      </c>
      <c r="I73" s="4">
        <v>12</v>
      </c>
      <c r="J73" s="21">
        <v>12</v>
      </c>
      <c r="K73" s="4">
        <v>13</v>
      </c>
      <c r="L73" s="4">
        <v>13</v>
      </c>
      <c r="M73" s="4">
        <v>17</v>
      </c>
      <c r="N73" s="4">
        <v>17</v>
      </c>
      <c r="O73" s="4">
        <v>9</v>
      </c>
      <c r="P73" s="4">
        <v>9</v>
      </c>
      <c r="Q73" s="4">
        <v>11</v>
      </c>
      <c r="R73" s="4">
        <v>11</v>
      </c>
      <c r="S73" s="21">
        <v>25</v>
      </c>
      <c r="T73" s="4">
        <v>15</v>
      </c>
      <c r="U73" s="4">
        <v>19</v>
      </c>
      <c r="V73" s="4">
        <v>30</v>
      </c>
      <c r="W73" s="4">
        <v>15</v>
      </c>
      <c r="X73" s="4">
        <v>15</v>
      </c>
      <c r="Y73" s="4">
        <v>16</v>
      </c>
      <c r="Z73" s="4">
        <v>17</v>
      </c>
      <c r="AA73" s="4">
        <v>10</v>
      </c>
      <c r="AB73" s="4">
        <v>11</v>
      </c>
      <c r="AC73" s="4">
        <v>22</v>
      </c>
      <c r="AD73" s="4">
        <v>23</v>
      </c>
      <c r="AE73" s="4">
        <v>18</v>
      </c>
      <c r="AF73" s="4">
        <v>14</v>
      </c>
      <c r="AG73" s="4">
        <v>18</v>
      </c>
      <c r="AH73" s="4">
        <v>18</v>
      </c>
      <c r="AI73" s="4">
        <v>37</v>
      </c>
      <c r="AJ73" s="4">
        <v>39</v>
      </c>
      <c r="AK73" s="4">
        <v>12</v>
      </c>
      <c r="AL73" s="4">
        <v>12</v>
      </c>
      <c r="AM73" s="4">
        <v>11</v>
      </c>
      <c r="AN73" s="4">
        <v>9</v>
      </c>
      <c r="AO73" s="4">
        <v>15</v>
      </c>
      <c r="AP73" s="4">
        <v>16</v>
      </c>
      <c r="AQ73" s="4">
        <v>8</v>
      </c>
      <c r="AR73" s="4">
        <v>10</v>
      </c>
      <c r="AS73" s="4">
        <v>10</v>
      </c>
      <c r="AT73" s="4">
        <v>8</v>
      </c>
      <c r="AU73" s="4">
        <v>10</v>
      </c>
      <c r="AV73" s="4">
        <v>10</v>
      </c>
      <c r="AW73" s="4">
        <v>12</v>
      </c>
      <c r="AX73" s="4">
        <v>23</v>
      </c>
      <c r="AY73" s="4">
        <v>23</v>
      </c>
      <c r="AZ73" s="4">
        <v>15</v>
      </c>
      <c r="BA73" s="4">
        <v>10</v>
      </c>
      <c r="BB73" s="4">
        <v>12</v>
      </c>
      <c r="BC73" s="4">
        <v>12</v>
      </c>
      <c r="BD73" s="4">
        <v>16</v>
      </c>
      <c r="BE73" s="4">
        <v>8</v>
      </c>
      <c r="BF73" s="21">
        <v>12</v>
      </c>
      <c r="BG73" s="4">
        <v>23</v>
      </c>
      <c r="BH73" s="4">
        <v>20</v>
      </c>
      <c r="BI73" s="4">
        <v>13</v>
      </c>
      <c r="BJ73" s="4">
        <v>12</v>
      </c>
      <c r="BK73" s="4">
        <v>11</v>
      </c>
      <c r="BL73" s="4">
        <v>13</v>
      </c>
      <c r="BM73" s="4">
        <v>10</v>
      </c>
      <c r="BN73" s="4">
        <v>11</v>
      </c>
      <c r="BO73" s="4">
        <v>12</v>
      </c>
      <c r="BP73" s="4">
        <v>12</v>
      </c>
    </row>
    <row r="74" spans="1:68" x14ac:dyDescent="0.25">
      <c r="A74" s="69">
        <v>213623</v>
      </c>
      <c r="B74" s="45">
        <v>13</v>
      </c>
      <c r="C74" s="45">
        <v>21</v>
      </c>
      <c r="D74" s="45">
        <v>14</v>
      </c>
      <c r="E74" s="59">
        <v>11</v>
      </c>
      <c r="F74" s="45">
        <v>11</v>
      </c>
      <c r="G74" s="45">
        <v>14</v>
      </c>
      <c r="H74" s="45">
        <v>12</v>
      </c>
      <c r="I74" s="45">
        <v>12</v>
      </c>
      <c r="J74" s="45">
        <v>12</v>
      </c>
      <c r="K74" s="45">
        <v>13</v>
      </c>
      <c r="L74" s="45">
        <v>13</v>
      </c>
      <c r="M74" s="45">
        <v>16</v>
      </c>
      <c r="N74" s="45">
        <v>17</v>
      </c>
      <c r="O74" s="59">
        <v>9</v>
      </c>
      <c r="P74" s="59">
        <v>9</v>
      </c>
      <c r="Q74" s="45">
        <v>11</v>
      </c>
      <c r="R74" s="45">
        <v>11</v>
      </c>
      <c r="S74" s="45">
        <v>25</v>
      </c>
      <c r="T74" s="45">
        <v>15</v>
      </c>
      <c r="U74" s="45">
        <v>19</v>
      </c>
      <c r="V74" s="45">
        <v>30</v>
      </c>
      <c r="W74" s="59">
        <v>15</v>
      </c>
      <c r="X74" s="59">
        <v>15</v>
      </c>
      <c r="Y74" s="59">
        <v>16</v>
      </c>
      <c r="Z74" s="59">
        <v>17</v>
      </c>
      <c r="AA74" s="45">
        <v>10</v>
      </c>
      <c r="AB74" s="45">
        <v>11</v>
      </c>
      <c r="AC74" s="45">
        <v>22</v>
      </c>
      <c r="AD74" s="45">
        <v>23</v>
      </c>
      <c r="AE74" s="45">
        <v>18</v>
      </c>
      <c r="AF74" s="45">
        <v>15</v>
      </c>
      <c r="AG74" s="45">
        <v>19</v>
      </c>
      <c r="AH74" s="45">
        <v>18</v>
      </c>
      <c r="AI74" s="45">
        <v>38</v>
      </c>
      <c r="AJ74" s="59">
        <v>39</v>
      </c>
      <c r="AK74" s="45">
        <v>12</v>
      </c>
      <c r="AL74" s="45">
        <v>12</v>
      </c>
      <c r="AM74" s="45">
        <v>11</v>
      </c>
      <c r="AN74" s="45">
        <v>9</v>
      </c>
      <c r="AO74" s="45">
        <v>15</v>
      </c>
      <c r="AP74" s="45">
        <v>16</v>
      </c>
      <c r="AQ74" s="45">
        <v>8</v>
      </c>
      <c r="AR74" s="45">
        <v>10</v>
      </c>
      <c r="AS74" s="45">
        <v>10</v>
      </c>
      <c r="AT74" s="45">
        <v>8</v>
      </c>
      <c r="AU74" s="45">
        <v>10</v>
      </c>
      <c r="AV74" s="45">
        <v>10</v>
      </c>
      <c r="AW74" s="45">
        <v>12</v>
      </c>
      <c r="AX74" s="45">
        <v>23</v>
      </c>
      <c r="AY74" s="45">
        <v>23</v>
      </c>
      <c r="AZ74" s="45">
        <v>15</v>
      </c>
      <c r="BA74" s="45">
        <v>10</v>
      </c>
      <c r="BB74" s="45">
        <v>12</v>
      </c>
      <c r="BC74" s="45">
        <v>12</v>
      </c>
      <c r="BD74" s="45">
        <v>16</v>
      </c>
      <c r="BE74" s="45">
        <v>8</v>
      </c>
      <c r="BF74" s="45">
        <v>12</v>
      </c>
      <c r="BG74" s="45">
        <v>23</v>
      </c>
      <c r="BH74" s="45">
        <v>20</v>
      </c>
      <c r="BI74" s="45">
        <v>12</v>
      </c>
      <c r="BJ74" s="45">
        <v>12</v>
      </c>
      <c r="BK74" s="45">
        <v>11</v>
      </c>
      <c r="BL74" s="45">
        <v>13</v>
      </c>
      <c r="BM74" s="45">
        <v>10</v>
      </c>
      <c r="BN74" s="45">
        <v>11</v>
      </c>
      <c r="BO74" s="45">
        <v>12</v>
      </c>
      <c r="BP74" s="45">
        <v>12</v>
      </c>
    </row>
    <row r="75" spans="1:68" x14ac:dyDescent="0.25">
      <c r="A75" s="72">
        <v>869664</v>
      </c>
      <c r="B75" s="77">
        <v>13</v>
      </c>
      <c r="C75" s="77">
        <v>21</v>
      </c>
      <c r="D75" s="77">
        <v>14</v>
      </c>
      <c r="E75" s="77">
        <v>11</v>
      </c>
      <c r="F75" s="87">
        <v>11</v>
      </c>
      <c r="G75" s="87">
        <v>14</v>
      </c>
      <c r="H75" s="77">
        <v>12</v>
      </c>
      <c r="I75" s="77">
        <v>12</v>
      </c>
      <c r="J75" s="77">
        <v>12</v>
      </c>
      <c r="K75" s="77">
        <v>13</v>
      </c>
      <c r="L75" s="77">
        <v>13</v>
      </c>
      <c r="M75" s="77">
        <v>16</v>
      </c>
      <c r="N75" s="77">
        <v>17</v>
      </c>
      <c r="O75" s="78">
        <v>9</v>
      </c>
      <c r="P75" s="78">
        <v>10</v>
      </c>
      <c r="Q75" s="77">
        <v>12</v>
      </c>
      <c r="R75" s="77">
        <v>11</v>
      </c>
      <c r="S75" s="77">
        <v>26</v>
      </c>
      <c r="T75" s="77">
        <v>15</v>
      </c>
      <c r="U75" s="77">
        <v>19</v>
      </c>
      <c r="V75" s="77">
        <v>30</v>
      </c>
      <c r="W75" s="78">
        <v>15</v>
      </c>
      <c r="X75" s="78">
        <v>15</v>
      </c>
      <c r="Y75" s="78">
        <v>16</v>
      </c>
      <c r="Z75" s="78">
        <v>16</v>
      </c>
      <c r="AA75" s="77">
        <v>11</v>
      </c>
      <c r="AB75" s="77">
        <v>11</v>
      </c>
      <c r="AC75" s="87">
        <v>22</v>
      </c>
      <c r="AD75" s="87">
        <v>23</v>
      </c>
      <c r="AE75" s="77">
        <v>17</v>
      </c>
      <c r="AF75" s="77">
        <v>14</v>
      </c>
      <c r="AG75" s="77">
        <v>20</v>
      </c>
      <c r="AH75" s="77">
        <v>18</v>
      </c>
      <c r="AI75" s="78">
        <v>37</v>
      </c>
      <c r="AJ75" s="87">
        <v>38</v>
      </c>
      <c r="AK75" s="77">
        <v>12</v>
      </c>
      <c r="AL75" s="77">
        <v>12</v>
      </c>
      <c r="AM75" s="77">
        <v>11</v>
      </c>
      <c r="AN75" s="77">
        <v>9</v>
      </c>
      <c r="AO75" s="87">
        <v>15</v>
      </c>
      <c r="AP75" s="87">
        <v>16</v>
      </c>
      <c r="AQ75" s="77">
        <v>8</v>
      </c>
      <c r="AR75" s="77">
        <v>10</v>
      </c>
      <c r="AS75" s="77">
        <v>10</v>
      </c>
      <c r="AT75" s="77">
        <v>8</v>
      </c>
      <c r="AU75" s="77">
        <v>10</v>
      </c>
      <c r="AV75" s="77">
        <v>10</v>
      </c>
      <c r="AW75" s="77">
        <v>12</v>
      </c>
      <c r="AX75" s="87">
        <v>23</v>
      </c>
      <c r="AY75" s="87">
        <v>23</v>
      </c>
      <c r="AZ75" s="77">
        <v>15</v>
      </c>
      <c r="BA75" s="77">
        <v>10</v>
      </c>
      <c r="BB75" s="77">
        <v>12</v>
      </c>
      <c r="BC75" s="77">
        <v>12</v>
      </c>
      <c r="BD75" s="77">
        <v>17</v>
      </c>
      <c r="BE75" s="77">
        <v>8</v>
      </c>
      <c r="BF75" s="77">
        <v>12</v>
      </c>
      <c r="BG75" s="77">
        <v>22</v>
      </c>
      <c r="BH75" s="77">
        <v>21</v>
      </c>
      <c r="BI75" s="77">
        <v>13</v>
      </c>
      <c r="BJ75" s="77">
        <v>12</v>
      </c>
      <c r="BK75" s="77">
        <v>11</v>
      </c>
      <c r="BL75" s="77">
        <v>13</v>
      </c>
      <c r="BM75" s="77">
        <v>10</v>
      </c>
      <c r="BN75" s="77">
        <v>11</v>
      </c>
      <c r="BO75" s="77">
        <v>12</v>
      </c>
      <c r="BP75" s="77">
        <v>12</v>
      </c>
    </row>
    <row r="76" spans="1:68" x14ac:dyDescent="0.25">
      <c r="A76" s="72">
        <v>178436</v>
      </c>
      <c r="B76" s="77">
        <v>13</v>
      </c>
      <c r="C76" s="77">
        <v>21</v>
      </c>
      <c r="D76" s="77">
        <v>14</v>
      </c>
      <c r="E76" s="77">
        <v>11</v>
      </c>
      <c r="F76" s="87">
        <v>11</v>
      </c>
      <c r="G76" s="87">
        <v>14</v>
      </c>
      <c r="H76" s="77">
        <v>12</v>
      </c>
      <c r="I76" s="77">
        <v>12</v>
      </c>
      <c r="J76" s="77">
        <v>11</v>
      </c>
      <c r="K76" s="77">
        <v>13</v>
      </c>
      <c r="L76" s="77">
        <v>13</v>
      </c>
      <c r="M76" s="77">
        <v>16</v>
      </c>
      <c r="N76" s="77">
        <v>16</v>
      </c>
      <c r="O76" s="78">
        <v>9</v>
      </c>
      <c r="P76" s="78">
        <v>10</v>
      </c>
      <c r="Q76" s="77">
        <v>11</v>
      </c>
      <c r="R76" s="77">
        <v>11</v>
      </c>
      <c r="S76" s="77">
        <v>26</v>
      </c>
      <c r="T76" s="77">
        <v>15</v>
      </c>
      <c r="U76" s="77">
        <v>19</v>
      </c>
      <c r="V76" s="77">
        <v>30</v>
      </c>
      <c r="W76" s="87">
        <v>15</v>
      </c>
      <c r="X76" s="78">
        <v>15</v>
      </c>
      <c r="Y76" s="78">
        <v>15</v>
      </c>
      <c r="Z76" s="78">
        <v>16</v>
      </c>
      <c r="AA76" s="77">
        <v>11</v>
      </c>
      <c r="AB76" s="77">
        <v>11</v>
      </c>
      <c r="AC76" s="87">
        <v>22</v>
      </c>
      <c r="AD76" s="87">
        <v>23</v>
      </c>
      <c r="AE76" s="77">
        <v>17</v>
      </c>
      <c r="AF76" s="77">
        <v>14</v>
      </c>
      <c r="AG76" s="77">
        <v>19</v>
      </c>
      <c r="AH76" s="77">
        <v>18</v>
      </c>
      <c r="AI76" s="87">
        <v>37</v>
      </c>
      <c r="AJ76" s="78">
        <v>38</v>
      </c>
      <c r="AK76" s="77">
        <v>12</v>
      </c>
      <c r="AL76" s="77">
        <v>12</v>
      </c>
      <c r="AM76" s="77">
        <v>11</v>
      </c>
      <c r="AN76" s="77">
        <v>9</v>
      </c>
      <c r="AO76" s="87">
        <v>15</v>
      </c>
      <c r="AP76" s="87">
        <v>16</v>
      </c>
      <c r="AQ76" s="77">
        <v>8</v>
      </c>
      <c r="AR76" s="77">
        <v>10</v>
      </c>
      <c r="AS76" s="77">
        <v>10</v>
      </c>
      <c r="AT76" s="77">
        <v>8</v>
      </c>
      <c r="AU76" s="77">
        <v>10</v>
      </c>
      <c r="AV76" s="77">
        <v>10</v>
      </c>
      <c r="AW76" s="77">
        <v>12</v>
      </c>
      <c r="AX76" s="87">
        <v>23</v>
      </c>
      <c r="AY76" s="87">
        <v>23</v>
      </c>
      <c r="AZ76" s="77">
        <v>15</v>
      </c>
      <c r="BA76" s="77">
        <v>10</v>
      </c>
      <c r="BB76" s="77">
        <v>12</v>
      </c>
      <c r="BC76" s="77">
        <v>12</v>
      </c>
      <c r="BD76" s="77">
        <v>17</v>
      </c>
      <c r="BE76" s="77">
        <v>8</v>
      </c>
      <c r="BF76" s="77">
        <v>12</v>
      </c>
      <c r="BG76" s="77">
        <v>22</v>
      </c>
      <c r="BH76" s="77">
        <v>21</v>
      </c>
      <c r="BI76" s="77">
        <v>13</v>
      </c>
      <c r="BJ76" s="77">
        <v>12</v>
      </c>
      <c r="BK76" s="77">
        <v>11</v>
      </c>
      <c r="BL76" s="77">
        <v>13</v>
      </c>
      <c r="BM76" s="77">
        <v>10</v>
      </c>
      <c r="BN76" s="77">
        <v>11</v>
      </c>
      <c r="BO76" s="77">
        <v>12</v>
      </c>
      <c r="BP76" s="77">
        <v>12</v>
      </c>
    </row>
    <row r="77" spans="1:68" x14ac:dyDescent="0.25">
      <c r="A77" s="69">
        <v>223911</v>
      </c>
      <c r="B77" s="45">
        <v>13</v>
      </c>
      <c r="C77" s="45">
        <v>21</v>
      </c>
      <c r="D77" s="45">
        <v>14</v>
      </c>
      <c r="E77" s="45">
        <v>11</v>
      </c>
      <c r="F77" s="59">
        <v>11</v>
      </c>
      <c r="G77" s="59">
        <v>14</v>
      </c>
      <c r="H77" s="45">
        <v>12</v>
      </c>
      <c r="I77" s="45">
        <v>12</v>
      </c>
      <c r="J77" s="45">
        <v>11</v>
      </c>
      <c r="K77" s="45">
        <v>13</v>
      </c>
      <c r="L77" s="45">
        <v>13</v>
      </c>
      <c r="M77" s="59">
        <v>17</v>
      </c>
      <c r="N77" s="45">
        <v>16</v>
      </c>
      <c r="O77" s="59">
        <v>9</v>
      </c>
      <c r="P77" s="59">
        <v>10</v>
      </c>
      <c r="Q77" s="45">
        <v>11</v>
      </c>
      <c r="R77" s="45">
        <v>11</v>
      </c>
      <c r="S77" s="45">
        <v>26</v>
      </c>
      <c r="T77" s="45">
        <v>15</v>
      </c>
      <c r="U77" s="45">
        <v>19</v>
      </c>
      <c r="V77" s="45">
        <v>30</v>
      </c>
      <c r="W77" s="59">
        <v>15</v>
      </c>
      <c r="X77" s="59">
        <v>15</v>
      </c>
      <c r="Y77" s="59">
        <v>16</v>
      </c>
      <c r="Z77" s="59">
        <v>16</v>
      </c>
      <c r="AA77" s="45">
        <v>11</v>
      </c>
      <c r="AB77" s="45">
        <v>11</v>
      </c>
      <c r="AC77" s="59">
        <v>22</v>
      </c>
      <c r="AD77" s="59">
        <v>23</v>
      </c>
      <c r="AE77" s="45">
        <v>17</v>
      </c>
      <c r="AF77" s="45">
        <v>14</v>
      </c>
      <c r="AG77" s="45">
        <v>19</v>
      </c>
      <c r="AH77" s="45">
        <v>18</v>
      </c>
      <c r="AI77" s="59">
        <v>36</v>
      </c>
      <c r="AJ77" s="59">
        <v>37</v>
      </c>
      <c r="AK77" s="45">
        <v>12</v>
      </c>
      <c r="AL77" s="45">
        <v>12</v>
      </c>
      <c r="AM77" s="45">
        <v>11</v>
      </c>
      <c r="AN77" s="45">
        <v>9</v>
      </c>
      <c r="AO77" s="59">
        <v>15</v>
      </c>
      <c r="AP77" s="59">
        <v>16</v>
      </c>
      <c r="AQ77" s="45">
        <v>8</v>
      </c>
      <c r="AR77" s="45">
        <v>10</v>
      </c>
      <c r="AS77" s="45">
        <v>10</v>
      </c>
      <c r="AT77" s="45">
        <v>8</v>
      </c>
      <c r="AU77" s="45">
        <v>10</v>
      </c>
      <c r="AV77" s="45">
        <v>10</v>
      </c>
      <c r="AW77" s="45">
        <v>12</v>
      </c>
      <c r="AX77" s="59">
        <v>23</v>
      </c>
      <c r="AY77" s="59">
        <v>23</v>
      </c>
      <c r="AZ77" s="45">
        <v>15</v>
      </c>
      <c r="BA77" s="45">
        <v>10</v>
      </c>
      <c r="BB77" s="45">
        <v>12</v>
      </c>
      <c r="BC77" s="45">
        <v>12</v>
      </c>
      <c r="BD77" s="45">
        <v>17</v>
      </c>
      <c r="BE77" s="45">
        <v>8</v>
      </c>
      <c r="BF77" s="45">
        <v>12</v>
      </c>
      <c r="BG77" s="45">
        <v>22</v>
      </c>
      <c r="BH77" s="45">
        <v>21</v>
      </c>
      <c r="BI77" s="45">
        <v>13</v>
      </c>
      <c r="BJ77" s="45">
        <v>12</v>
      </c>
      <c r="BK77" s="45">
        <v>11</v>
      </c>
      <c r="BL77" s="45">
        <v>13</v>
      </c>
      <c r="BM77" s="45">
        <v>10</v>
      </c>
      <c r="BN77" s="45">
        <v>11</v>
      </c>
      <c r="BO77" s="45">
        <v>12</v>
      </c>
      <c r="BP77" s="45">
        <v>12</v>
      </c>
    </row>
    <row r="78" spans="1:68" x14ac:dyDescent="0.25">
      <c r="A78" s="72">
        <v>10880</v>
      </c>
      <c r="B78" s="77">
        <v>13</v>
      </c>
      <c r="C78" s="77">
        <v>21</v>
      </c>
      <c r="D78" s="77">
        <v>14</v>
      </c>
      <c r="E78" s="77">
        <v>12</v>
      </c>
      <c r="F78" s="87">
        <v>11</v>
      </c>
      <c r="G78" s="87">
        <v>14</v>
      </c>
      <c r="H78" s="77">
        <v>12</v>
      </c>
      <c r="I78" s="77">
        <v>12</v>
      </c>
      <c r="J78" s="77">
        <v>13</v>
      </c>
      <c r="K78" s="77">
        <v>13</v>
      </c>
      <c r="L78" s="77">
        <v>13</v>
      </c>
      <c r="M78" s="77">
        <v>16</v>
      </c>
      <c r="N78" s="77">
        <v>17</v>
      </c>
      <c r="O78" s="78">
        <v>9</v>
      </c>
      <c r="P78" s="78">
        <v>9</v>
      </c>
      <c r="Q78" s="77">
        <v>11</v>
      </c>
      <c r="R78" s="77">
        <v>11</v>
      </c>
      <c r="S78" s="77">
        <v>25</v>
      </c>
      <c r="T78" s="77">
        <v>15</v>
      </c>
      <c r="U78" s="77">
        <v>19</v>
      </c>
      <c r="V78" s="77">
        <v>30</v>
      </c>
      <c r="W78" s="87">
        <v>15</v>
      </c>
      <c r="X78" s="78">
        <v>15</v>
      </c>
      <c r="Y78" s="78">
        <v>16</v>
      </c>
      <c r="Z78" s="78">
        <v>17</v>
      </c>
      <c r="AA78" s="77">
        <v>10</v>
      </c>
      <c r="AB78" s="77">
        <v>10</v>
      </c>
      <c r="AC78" s="87">
        <v>22</v>
      </c>
      <c r="AD78" s="87">
        <v>23</v>
      </c>
      <c r="AE78" s="77">
        <v>18</v>
      </c>
      <c r="AF78" s="77">
        <v>14</v>
      </c>
      <c r="AG78" s="77">
        <v>18</v>
      </c>
      <c r="AH78" s="77">
        <v>18</v>
      </c>
      <c r="AI78" s="78">
        <v>37</v>
      </c>
      <c r="AJ78" s="78">
        <v>39</v>
      </c>
      <c r="AK78" s="77">
        <v>12</v>
      </c>
      <c r="AL78" s="77">
        <v>12</v>
      </c>
      <c r="AM78" s="77">
        <v>11</v>
      </c>
      <c r="AN78" s="77">
        <v>9</v>
      </c>
      <c r="AO78" s="87">
        <v>15</v>
      </c>
      <c r="AP78" s="87">
        <v>16</v>
      </c>
      <c r="AQ78" s="77">
        <v>8</v>
      </c>
      <c r="AR78" s="77">
        <v>11</v>
      </c>
      <c r="AS78" s="77">
        <v>10</v>
      </c>
      <c r="AT78" s="77">
        <v>8</v>
      </c>
      <c r="AU78" s="77">
        <v>10</v>
      </c>
      <c r="AV78" s="77">
        <v>10</v>
      </c>
      <c r="AW78" s="77">
        <v>12</v>
      </c>
      <c r="AX78" s="87">
        <v>23</v>
      </c>
      <c r="AY78" s="87">
        <v>23</v>
      </c>
      <c r="AZ78" s="77">
        <v>15</v>
      </c>
      <c r="BA78" s="77">
        <v>10</v>
      </c>
      <c r="BB78" s="77">
        <v>12</v>
      </c>
      <c r="BC78" s="77">
        <v>12</v>
      </c>
      <c r="BD78" s="77">
        <v>16</v>
      </c>
      <c r="BE78" s="77">
        <v>8</v>
      </c>
      <c r="BF78" s="77">
        <v>12</v>
      </c>
      <c r="BG78" s="77">
        <v>23</v>
      </c>
      <c r="BH78" s="77">
        <v>20</v>
      </c>
      <c r="BI78" s="77">
        <v>13</v>
      </c>
      <c r="BJ78" s="77">
        <v>12</v>
      </c>
      <c r="BK78" s="77">
        <v>11</v>
      </c>
      <c r="BL78" s="77">
        <v>13</v>
      </c>
      <c r="BM78" s="77">
        <v>10</v>
      </c>
      <c r="BN78" s="77">
        <v>11</v>
      </c>
      <c r="BO78" s="77">
        <v>12</v>
      </c>
      <c r="BP78" s="77">
        <v>12</v>
      </c>
    </row>
    <row r="79" spans="1:68" x14ac:dyDescent="0.25">
      <c r="A79" s="20">
        <v>82985</v>
      </c>
      <c r="B79" s="77">
        <v>13</v>
      </c>
      <c r="C79" s="77">
        <v>21</v>
      </c>
      <c r="D79" s="77">
        <v>14</v>
      </c>
      <c r="E79" s="77">
        <v>11</v>
      </c>
      <c r="F79" s="87">
        <v>11</v>
      </c>
      <c r="G79" s="87">
        <v>14</v>
      </c>
      <c r="H79" s="77">
        <v>12</v>
      </c>
      <c r="I79" s="77">
        <v>12</v>
      </c>
      <c r="J79" s="77">
        <v>12</v>
      </c>
      <c r="K79" s="77">
        <v>13</v>
      </c>
      <c r="L79" s="77">
        <v>13</v>
      </c>
      <c r="M79" s="77">
        <v>17</v>
      </c>
      <c r="N79" s="77">
        <v>18</v>
      </c>
      <c r="O79" s="78">
        <v>9</v>
      </c>
      <c r="P79" s="78">
        <v>10</v>
      </c>
      <c r="Q79" s="77">
        <v>11</v>
      </c>
      <c r="R79" s="77">
        <v>11</v>
      </c>
      <c r="S79" s="77">
        <v>25</v>
      </c>
      <c r="T79" s="77">
        <v>15</v>
      </c>
      <c r="U79" s="77">
        <v>19</v>
      </c>
      <c r="V79" s="77">
        <v>31</v>
      </c>
      <c r="W79" s="87">
        <v>15</v>
      </c>
      <c r="X79" s="78">
        <v>15</v>
      </c>
      <c r="Y79" s="78">
        <v>16</v>
      </c>
      <c r="Z79" s="78">
        <v>16</v>
      </c>
      <c r="AA79" s="77">
        <v>11</v>
      </c>
      <c r="AB79" s="77">
        <v>11</v>
      </c>
      <c r="AC79" s="87">
        <v>22</v>
      </c>
      <c r="AD79" s="87">
        <v>23</v>
      </c>
      <c r="AE79" s="77">
        <v>17</v>
      </c>
      <c r="AF79" s="77">
        <v>14</v>
      </c>
      <c r="AG79" s="77">
        <v>18</v>
      </c>
      <c r="AH79" s="77">
        <v>17</v>
      </c>
      <c r="AI79" s="87">
        <v>37</v>
      </c>
      <c r="AJ79" s="78">
        <v>38</v>
      </c>
      <c r="AK79" s="77">
        <v>12</v>
      </c>
      <c r="AL79" s="77">
        <v>12</v>
      </c>
      <c r="AM79" s="77">
        <v>11</v>
      </c>
      <c r="AN79" s="77">
        <v>9</v>
      </c>
      <c r="AO79" s="87">
        <v>15</v>
      </c>
      <c r="AP79" s="87">
        <v>16</v>
      </c>
      <c r="AQ79" s="77">
        <v>8</v>
      </c>
      <c r="AR79" s="77">
        <v>10</v>
      </c>
      <c r="AS79" s="77">
        <v>10</v>
      </c>
      <c r="AT79" s="77">
        <v>8</v>
      </c>
      <c r="AU79" s="77">
        <v>10</v>
      </c>
      <c r="AV79" s="77">
        <v>10</v>
      </c>
      <c r="AW79" s="77">
        <v>12</v>
      </c>
      <c r="AX79" s="87">
        <v>23</v>
      </c>
      <c r="AY79" s="87">
        <v>23</v>
      </c>
      <c r="AZ79" s="77">
        <v>15</v>
      </c>
      <c r="BA79" s="77">
        <v>10</v>
      </c>
      <c r="BB79" s="77">
        <v>12</v>
      </c>
      <c r="BC79" s="77">
        <v>12</v>
      </c>
      <c r="BD79" s="77">
        <v>16</v>
      </c>
      <c r="BE79" s="77">
        <v>8</v>
      </c>
      <c r="BF79" s="77">
        <v>12</v>
      </c>
      <c r="BG79" s="77">
        <v>22</v>
      </c>
      <c r="BH79" s="77">
        <v>20</v>
      </c>
      <c r="BI79" s="77">
        <v>13</v>
      </c>
      <c r="BJ79" s="77">
        <v>12</v>
      </c>
      <c r="BK79" s="77">
        <v>11</v>
      </c>
      <c r="BL79" s="77">
        <v>13</v>
      </c>
      <c r="BM79" s="77">
        <v>10</v>
      </c>
      <c r="BN79" s="77">
        <v>11</v>
      </c>
      <c r="BO79" s="77">
        <v>12</v>
      </c>
      <c r="BP79" s="77">
        <v>12</v>
      </c>
    </row>
    <row r="80" spans="1:68" x14ac:dyDescent="0.25">
      <c r="A80" s="20">
        <v>121917</v>
      </c>
      <c r="B80" s="77">
        <v>13</v>
      </c>
      <c r="C80" s="77">
        <v>21</v>
      </c>
      <c r="D80" s="77">
        <v>14</v>
      </c>
      <c r="E80" s="77">
        <v>11</v>
      </c>
      <c r="F80" s="87">
        <v>11</v>
      </c>
      <c r="G80" s="87">
        <v>14</v>
      </c>
      <c r="H80" s="77">
        <v>12</v>
      </c>
      <c r="I80" s="77">
        <v>12</v>
      </c>
      <c r="J80" s="77">
        <v>12</v>
      </c>
      <c r="K80" s="77">
        <v>13</v>
      </c>
      <c r="L80" s="77">
        <v>13</v>
      </c>
      <c r="M80" s="77">
        <v>17</v>
      </c>
      <c r="N80" s="77">
        <v>18</v>
      </c>
      <c r="O80" s="78">
        <v>9</v>
      </c>
      <c r="P80" s="78">
        <v>10</v>
      </c>
      <c r="Q80" s="77">
        <v>11</v>
      </c>
      <c r="R80" s="77">
        <v>11</v>
      </c>
      <c r="S80" s="77">
        <v>25</v>
      </c>
      <c r="T80" s="77">
        <v>15</v>
      </c>
      <c r="U80" s="77">
        <v>19</v>
      </c>
      <c r="V80" s="77">
        <v>31</v>
      </c>
      <c r="W80" s="87">
        <v>15</v>
      </c>
      <c r="X80" s="78">
        <v>15</v>
      </c>
      <c r="Y80" s="78">
        <v>16</v>
      </c>
      <c r="Z80" s="78">
        <v>16</v>
      </c>
      <c r="AA80" s="77">
        <v>11</v>
      </c>
      <c r="AB80" s="77">
        <v>11</v>
      </c>
      <c r="AC80" s="87">
        <v>22</v>
      </c>
      <c r="AD80" s="87">
        <v>23</v>
      </c>
      <c r="AE80" s="77">
        <v>17</v>
      </c>
      <c r="AF80" s="77">
        <v>14</v>
      </c>
      <c r="AG80" s="77">
        <v>18</v>
      </c>
      <c r="AH80" s="77">
        <v>17</v>
      </c>
      <c r="AI80" s="87">
        <v>36</v>
      </c>
      <c r="AJ80" s="87">
        <v>38</v>
      </c>
      <c r="AK80" s="77">
        <v>12</v>
      </c>
      <c r="AL80" s="77">
        <v>12</v>
      </c>
      <c r="AM80" s="77">
        <v>11</v>
      </c>
      <c r="AN80" s="77">
        <v>9</v>
      </c>
      <c r="AO80" s="87">
        <v>15</v>
      </c>
      <c r="AP80" s="87">
        <v>16</v>
      </c>
      <c r="AQ80" s="77">
        <v>8</v>
      </c>
      <c r="AR80" s="77">
        <v>10</v>
      </c>
      <c r="AS80" s="77">
        <v>10</v>
      </c>
      <c r="AT80" s="77">
        <v>8</v>
      </c>
      <c r="AU80" s="77">
        <v>10</v>
      </c>
      <c r="AV80" s="77">
        <v>10</v>
      </c>
      <c r="AW80" s="77">
        <v>12</v>
      </c>
      <c r="AX80" s="87">
        <v>23</v>
      </c>
      <c r="AY80" s="87">
        <v>23</v>
      </c>
      <c r="AZ80" s="77">
        <v>15</v>
      </c>
      <c r="BA80" s="77">
        <v>10</v>
      </c>
      <c r="BB80" s="77">
        <v>12</v>
      </c>
      <c r="BC80" s="77">
        <v>12</v>
      </c>
      <c r="BD80" s="77">
        <v>16</v>
      </c>
      <c r="BE80" s="77">
        <v>8</v>
      </c>
      <c r="BF80" s="77">
        <v>12</v>
      </c>
      <c r="BG80" s="77">
        <v>22</v>
      </c>
      <c r="BH80" s="77">
        <v>20</v>
      </c>
      <c r="BI80" s="77">
        <v>13</v>
      </c>
      <c r="BJ80" s="77">
        <v>12</v>
      </c>
      <c r="BK80" s="77">
        <v>10</v>
      </c>
      <c r="BL80" s="77">
        <v>13</v>
      </c>
      <c r="BM80" s="77">
        <v>10</v>
      </c>
      <c r="BN80" s="77">
        <v>11</v>
      </c>
      <c r="BO80" s="77">
        <v>12</v>
      </c>
      <c r="BP80" s="77">
        <v>12</v>
      </c>
    </row>
    <row r="81" spans="1:68" x14ac:dyDescent="0.25">
      <c r="A81" s="72">
        <v>167882</v>
      </c>
      <c r="B81" s="77">
        <v>13</v>
      </c>
      <c r="C81" s="77">
        <v>21</v>
      </c>
      <c r="D81" s="77">
        <v>14</v>
      </c>
      <c r="E81" s="77">
        <v>11</v>
      </c>
      <c r="F81" s="87">
        <v>12</v>
      </c>
      <c r="G81" s="87">
        <v>15</v>
      </c>
      <c r="H81" s="77">
        <v>12</v>
      </c>
      <c r="I81" s="77">
        <v>12</v>
      </c>
      <c r="J81" s="77">
        <v>12</v>
      </c>
      <c r="K81" s="77">
        <v>13</v>
      </c>
      <c r="L81" s="77">
        <v>13</v>
      </c>
      <c r="M81" s="77">
        <v>16</v>
      </c>
      <c r="N81" s="77">
        <v>17</v>
      </c>
      <c r="O81" s="78">
        <v>9</v>
      </c>
      <c r="P81" s="78">
        <v>9</v>
      </c>
      <c r="Q81" s="77">
        <v>11</v>
      </c>
      <c r="R81" s="77">
        <v>11</v>
      </c>
      <c r="S81" s="77">
        <v>24</v>
      </c>
      <c r="T81" s="77">
        <v>15</v>
      </c>
      <c r="U81" s="77">
        <v>19</v>
      </c>
      <c r="V81" s="77">
        <v>30</v>
      </c>
      <c r="W81" s="87">
        <v>15</v>
      </c>
      <c r="X81" s="87">
        <v>15</v>
      </c>
      <c r="Y81" s="78">
        <v>16</v>
      </c>
      <c r="Z81" s="78">
        <v>17</v>
      </c>
      <c r="AA81" s="77">
        <v>10</v>
      </c>
      <c r="AB81" s="77">
        <v>11</v>
      </c>
      <c r="AC81" s="87">
        <v>22</v>
      </c>
      <c r="AD81" s="87">
        <v>23</v>
      </c>
      <c r="AE81" s="77">
        <v>16</v>
      </c>
      <c r="AF81" s="77">
        <v>14</v>
      </c>
      <c r="AG81" s="77">
        <v>18</v>
      </c>
      <c r="AH81" s="77">
        <v>17</v>
      </c>
      <c r="AI81" s="87">
        <v>39</v>
      </c>
      <c r="AJ81" s="87">
        <v>39</v>
      </c>
      <c r="AK81" s="77">
        <v>12</v>
      </c>
      <c r="AL81" s="77">
        <v>12</v>
      </c>
      <c r="AM81" s="77">
        <v>11</v>
      </c>
      <c r="AN81" s="77">
        <v>9</v>
      </c>
      <c r="AO81" s="87">
        <v>15</v>
      </c>
      <c r="AP81" s="87">
        <v>16</v>
      </c>
      <c r="AQ81" s="77">
        <v>8</v>
      </c>
      <c r="AR81" s="77">
        <v>10</v>
      </c>
      <c r="AS81" s="77">
        <v>10</v>
      </c>
      <c r="AT81" s="77">
        <v>8</v>
      </c>
      <c r="AU81" s="77">
        <v>10</v>
      </c>
      <c r="AV81" s="77">
        <v>10</v>
      </c>
      <c r="AW81" s="77">
        <v>12</v>
      </c>
      <c r="AX81" s="87">
        <v>23</v>
      </c>
      <c r="AY81" s="87">
        <v>23</v>
      </c>
      <c r="AZ81" s="77">
        <v>15</v>
      </c>
      <c r="BA81" s="77">
        <v>10</v>
      </c>
      <c r="BB81" s="77">
        <v>12</v>
      </c>
      <c r="BC81" s="77">
        <v>12</v>
      </c>
      <c r="BD81" s="77">
        <v>17</v>
      </c>
      <c r="BE81" s="77">
        <v>8</v>
      </c>
      <c r="BF81" s="77">
        <v>12</v>
      </c>
      <c r="BG81" s="77">
        <v>22</v>
      </c>
      <c r="BH81" s="77">
        <v>20</v>
      </c>
      <c r="BI81" s="77">
        <v>13</v>
      </c>
      <c r="BJ81" s="77">
        <v>12</v>
      </c>
      <c r="BK81" s="77">
        <v>11</v>
      </c>
      <c r="BL81" s="77">
        <v>13</v>
      </c>
      <c r="BM81" s="77">
        <v>10</v>
      </c>
      <c r="BN81" s="77">
        <v>11</v>
      </c>
      <c r="BO81" s="77">
        <v>12</v>
      </c>
      <c r="BP81" s="77">
        <v>12</v>
      </c>
    </row>
    <row r="82" spans="1:68" x14ac:dyDescent="0.25">
      <c r="A82" s="20">
        <v>198893</v>
      </c>
      <c r="B82" s="77">
        <v>12</v>
      </c>
      <c r="C82" s="45">
        <v>21</v>
      </c>
      <c r="D82" s="77">
        <v>14</v>
      </c>
      <c r="E82" s="77">
        <v>11</v>
      </c>
      <c r="F82" s="87">
        <v>11</v>
      </c>
      <c r="G82" s="87">
        <v>14</v>
      </c>
      <c r="H82" s="77">
        <v>12</v>
      </c>
      <c r="I82" s="77">
        <v>12</v>
      </c>
      <c r="J82" s="77">
        <v>12</v>
      </c>
      <c r="K82" s="77">
        <v>13</v>
      </c>
      <c r="L82" s="77">
        <v>13</v>
      </c>
      <c r="M82" s="77">
        <v>16</v>
      </c>
      <c r="N82" s="77">
        <v>17</v>
      </c>
      <c r="O82" s="78">
        <v>9</v>
      </c>
      <c r="P82" s="78">
        <v>10</v>
      </c>
      <c r="Q82" s="77">
        <v>11</v>
      </c>
      <c r="R82" s="77">
        <v>11</v>
      </c>
      <c r="S82" s="77">
        <v>25</v>
      </c>
      <c r="T82" s="77">
        <v>15</v>
      </c>
      <c r="U82" s="77">
        <v>19</v>
      </c>
      <c r="V82" s="77">
        <v>32</v>
      </c>
      <c r="W82" s="78">
        <v>15</v>
      </c>
      <c r="X82" s="78">
        <v>15</v>
      </c>
      <c r="Y82" s="78">
        <v>17</v>
      </c>
      <c r="Z82" s="78">
        <v>17</v>
      </c>
      <c r="AA82" s="45">
        <v>10</v>
      </c>
      <c r="AB82" s="77">
        <v>11</v>
      </c>
      <c r="AC82" s="87">
        <v>19</v>
      </c>
      <c r="AD82" s="59">
        <v>22</v>
      </c>
      <c r="AE82" s="45">
        <v>18</v>
      </c>
      <c r="AF82" s="45">
        <v>14</v>
      </c>
      <c r="AG82" s="45">
        <v>19</v>
      </c>
      <c r="AH82" s="77">
        <v>17</v>
      </c>
      <c r="AI82" s="87">
        <v>36</v>
      </c>
      <c r="AJ82" s="78">
        <v>38</v>
      </c>
      <c r="AK82" s="77">
        <v>13</v>
      </c>
      <c r="AL82" s="77">
        <v>12</v>
      </c>
      <c r="AM82" s="77">
        <v>11</v>
      </c>
      <c r="AN82" s="77">
        <v>9</v>
      </c>
      <c r="AO82" s="87">
        <v>15</v>
      </c>
      <c r="AP82" s="87">
        <v>16</v>
      </c>
      <c r="AQ82" s="77">
        <v>8</v>
      </c>
      <c r="AR82" s="77">
        <v>10</v>
      </c>
      <c r="AS82" s="77">
        <v>10</v>
      </c>
      <c r="AT82" s="77">
        <v>8</v>
      </c>
      <c r="AU82" s="77">
        <v>10</v>
      </c>
      <c r="AV82" s="77">
        <v>11</v>
      </c>
      <c r="AW82" s="77">
        <v>10</v>
      </c>
      <c r="AX82" s="87">
        <v>23</v>
      </c>
      <c r="AY82" s="87">
        <v>23</v>
      </c>
      <c r="AZ82" s="77">
        <v>14</v>
      </c>
      <c r="BA82" s="77">
        <v>10</v>
      </c>
      <c r="BB82" s="77">
        <v>12</v>
      </c>
      <c r="BC82" s="77">
        <v>12</v>
      </c>
      <c r="BD82" s="45">
        <v>17</v>
      </c>
      <c r="BE82" s="77">
        <v>8</v>
      </c>
      <c r="BF82" s="77">
        <v>12</v>
      </c>
      <c r="BG82" s="77">
        <v>22</v>
      </c>
      <c r="BH82" s="77">
        <v>20</v>
      </c>
      <c r="BI82" s="77">
        <v>13</v>
      </c>
      <c r="BJ82" s="77">
        <v>10</v>
      </c>
      <c r="BK82" s="77">
        <v>11</v>
      </c>
      <c r="BL82" s="77">
        <v>13</v>
      </c>
      <c r="BM82" s="45">
        <v>10</v>
      </c>
      <c r="BN82" s="77">
        <v>11</v>
      </c>
      <c r="BO82" s="77">
        <v>12</v>
      </c>
      <c r="BP82" s="77">
        <v>12</v>
      </c>
    </row>
    <row r="83" spans="1:68" x14ac:dyDescent="0.25">
      <c r="A83" s="20" t="s">
        <v>275</v>
      </c>
      <c r="B83" s="77">
        <v>14</v>
      </c>
      <c r="C83" s="77">
        <v>25</v>
      </c>
      <c r="D83" s="77">
        <v>14</v>
      </c>
      <c r="E83" s="77">
        <v>11</v>
      </c>
      <c r="F83" s="87">
        <v>11</v>
      </c>
      <c r="G83" s="87">
        <v>14</v>
      </c>
      <c r="H83" s="77">
        <v>12</v>
      </c>
      <c r="I83" s="77">
        <v>12</v>
      </c>
      <c r="J83" s="77">
        <v>13</v>
      </c>
      <c r="K83" s="77">
        <v>13</v>
      </c>
      <c r="L83" s="77">
        <v>13</v>
      </c>
      <c r="M83" s="77">
        <v>17</v>
      </c>
      <c r="N83" s="77">
        <v>17</v>
      </c>
      <c r="O83" s="78">
        <v>9</v>
      </c>
      <c r="P83" s="78">
        <v>9</v>
      </c>
      <c r="Q83" s="77">
        <v>11</v>
      </c>
      <c r="R83" s="77">
        <v>11</v>
      </c>
      <c r="S83" s="77">
        <v>25</v>
      </c>
      <c r="T83" s="77">
        <v>15</v>
      </c>
      <c r="U83" s="77">
        <v>19</v>
      </c>
      <c r="V83" s="77">
        <v>27</v>
      </c>
      <c r="W83" s="87">
        <v>15</v>
      </c>
      <c r="X83" s="87">
        <v>15</v>
      </c>
      <c r="Y83" s="78">
        <v>16</v>
      </c>
      <c r="Z83" s="78">
        <v>17</v>
      </c>
      <c r="AA83" s="77">
        <v>12</v>
      </c>
      <c r="AB83" s="77">
        <v>11</v>
      </c>
      <c r="AC83" s="87">
        <v>19</v>
      </c>
      <c r="AD83" s="87">
        <v>23</v>
      </c>
      <c r="AE83" s="77">
        <v>17</v>
      </c>
      <c r="AF83" s="77">
        <v>14</v>
      </c>
      <c r="AG83" s="77">
        <v>19</v>
      </c>
      <c r="AH83" s="77">
        <v>17</v>
      </c>
      <c r="AI83" s="87">
        <v>36</v>
      </c>
      <c r="AJ83" s="78">
        <v>37</v>
      </c>
      <c r="AK83" s="77">
        <v>11</v>
      </c>
      <c r="AL83" s="77">
        <v>12</v>
      </c>
      <c r="AM83" s="77">
        <v>11</v>
      </c>
      <c r="AN83" s="77">
        <v>9</v>
      </c>
      <c r="AO83" s="87">
        <v>15</v>
      </c>
      <c r="AP83" s="87">
        <v>16</v>
      </c>
      <c r="AQ83" s="77">
        <v>8</v>
      </c>
      <c r="AR83" s="77">
        <v>10</v>
      </c>
      <c r="AS83" s="77">
        <v>10</v>
      </c>
      <c r="AT83" s="77">
        <v>8</v>
      </c>
      <c r="AU83" s="77">
        <v>10</v>
      </c>
      <c r="AV83" s="77">
        <v>10</v>
      </c>
      <c r="AW83" s="77">
        <v>12</v>
      </c>
      <c r="AX83" s="87">
        <v>23</v>
      </c>
      <c r="AY83" s="87">
        <v>23</v>
      </c>
      <c r="AZ83" s="77">
        <v>16</v>
      </c>
      <c r="BA83" s="77">
        <v>10</v>
      </c>
      <c r="BB83" s="77">
        <v>12</v>
      </c>
      <c r="BC83" s="77">
        <v>12</v>
      </c>
      <c r="BD83" s="77">
        <v>16</v>
      </c>
      <c r="BE83" s="77">
        <v>8</v>
      </c>
      <c r="BF83" s="77">
        <v>13</v>
      </c>
      <c r="BG83" s="77">
        <v>22</v>
      </c>
      <c r="BH83" s="77">
        <v>20</v>
      </c>
      <c r="BI83" s="77">
        <v>13</v>
      </c>
      <c r="BJ83" s="77">
        <v>12</v>
      </c>
      <c r="BK83" s="77">
        <v>11</v>
      </c>
      <c r="BL83" s="77">
        <v>13</v>
      </c>
      <c r="BM83" s="77">
        <v>10</v>
      </c>
      <c r="BN83" s="77">
        <v>11</v>
      </c>
      <c r="BO83" s="77">
        <v>12</v>
      </c>
      <c r="BP83" s="77">
        <v>11</v>
      </c>
    </row>
    <row r="84" spans="1:68" x14ac:dyDescent="0.25">
      <c r="A84" s="20">
        <v>15058</v>
      </c>
      <c r="B84" s="77">
        <v>13</v>
      </c>
      <c r="C84" s="77">
        <v>21</v>
      </c>
      <c r="D84" s="77">
        <v>14</v>
      </c>
      <c r="E84" s="77">
        <v>11</v>
      </c>
      <c r="F84" s="87">
        <v>11</v>
      </c>
      <c r="G84" s="87">
        <v>14</v>
      </c>
      <c r="H84" s="77">
        <v>12</v>
      </c>
      <c r="I84" s="77">
        <v>12</v>
      </c>
      <c r="J84" s="77">
        <v>12</v>
      </c>
      <c r="K84" s="77">
        <v>13</v>
      </c>
      <c r="L84" s="77">
        <v>13</v>
      </c>
      <c r="M84" s="77">
        <v>16</v>
      </c>
      <c r="N84" s="77">
        <v>16</v>
      </c>
      <c r="O84" s="78">
        <v>9</v>
      </c>
      <c r="P84" s="78">
        <v>10</v>
      </c>
      <c r="Q84" s="77">
        <v>11</v>
      </c>
      <c r="R84" s="77">
        <v>11</v>
      </c>
      <c r="S84" s="77">
        <v>25</v>
      </c>
      <c r="T84" s="77">
        <v>15</v>
      </c>
      <c r="U84" s="77">
        <v>19</v>
      </c>
      <c r="V84" s="77">
        <v>32</v>
      </c>
      <c r="W84" s="78">
        <v>15</v>
      </c>
      <c r="X84" s="78">
        <v>15</v>
      </c>
      <c r="Y84" s="78">
        <v>17</v>
      </c>
      <c r="Z84" s="78">
        <v>17</v>
      </c>
      <c r="AA84" s="77">
        <v>10</v>
      </c>
      <c r="AB84" s="77">
        <v>11</v>
      </c>
      <c r="AC84" s="87">
        <v>19</v>
      </c>
      <c r="AD84" s="87">
        <v>23</v>
      </c>
      <c r="AE84" s="77">
        <v>18</v>
      </c>
      <c r="AF84" s="77">
        <v>14</v>
      </c>
      <c r="AG84" s="77">
        <v>19</v>
      </c>
      <c r="AH84" s="77">
        <v>17</v>
      </c>
      <c r="AI84" s="87">
        <v>37</v>
      </c>
      <c r="AJ84" s="78">
        <v>38</v>
      </c>
      <c r="AK84" s="77">
        <v>13</v>
      </c>
      <c r="AL84" s="77">
        <v>12</v>
      </c>
      <c r="AM84" s="77">
        <v>11</v>
      </c>
      <c r="AN84" s="77">
        <v>9</v>
      </c>
      <c r="AO84" s="87">
        <v>15</v>
      </c>
      <c r="AP84" s="87">
        <v>16</v>
      </c>
      <c r="AQ84" s="77">
        <v>8</v>
      </c>
      <c r="AR84" s="77">
        <v>10</v>
      </c>
      <c r="AS84" s="77">
        <v>10</v>
      </c>
      <c r="AT84" s="77">
        <v>8</v>
      </c>
      <c r="AU84" s="77">
        <v>10</v>
      </c>
      <c r="AV84" s="77">
        <v>11</v>
      </c>
      <c r="AW84" s="77">
        <v>10</v>
      </c>
      <c r="AX84" s="87">
        <v>23</v>
      </c>
      <c r="AY84" s="87">
        <v>23</v>
      </c>
      <c r="AZ84" s="77">
        <v>14</v>
      </c>
      <c r="BA84" s="77">
        <v>10</v>
      </c>
      <c r="BB84" s="77">
        <v>12</v>
      </c>
      <c r="BC84" s="77">
        <v>12</v>
      </c>
      <c r="BD84" s="77">
        <v>17</v>
      </c>
      <c r="BE84" s="77">
        <v>8</v>
      </c>
      <c r="BF84" s="77">
        <v>12</v>
      </c>
      <c r="BG84" s="77">
        <v>22</v>
      </c>
      <c r="BH84" s="77">
        <v>20</v>
      </c>
      <c r="BI84" s="77">
        <v>13</v>
      </c>
      <c r="BJ84" s="77">
        <v>12</v>
      </c>
      <c r="BK84" s="77">
        <v>11</v>
      </c>
      <c r="BL84" s="77">
        <v>13</v>
      </c>
      <c r="BM84" s="77">
        <v>10</v>
      </c>
      <c r="BN84" s="77">
        <v>11</v>
      </c>
      <c r="BO84" s="77">
        <v>12</v>
      </c>
      <c r="BP84" s="77">
        <v>12</v>
      </c>
    </row>
    <row r="85" spans="1:68" x14ac:dyDescent="0.25">
      <c r="A85" s="20">
        <v>237132</v>
      </c>
      <c r="B85" s="45">
        <v>13</v>
      </c>
      <c r="C85" s="45">
        <v>24</v>
      </c>
      <c r="D85" s="45">
        <v>14</v>
      </c>
      <c r="E85" s="45">
        <v>11</v>
      </c>
      <c r="F85" s="87">
        <v>11</v>
      </c>
      <c r="G85" s="87">
        <v>14</v>
      </c>
      <c r="H85" s="45">
        <v>12</v>
      </c>
      <c r="I85" s="45">
        <v>12</v>
      </c>
      <c r="J85" s="45">
        <v>12</v>
      </c>
      <c r="K85" s="45">
        <v>13</v>
      </c>
      <c r="L85" s="45">
        <v>13</v>
      </c>
      <c r="M85" s="45">
        <v>16</v>
      </c>
      <c r="N85" s="45">
        <v>18</v>
      </c>
      <c r="O85" s="78">
        <v>9</v>
      </c>
      <c r="P85" s="78">
        <v>9</v>
      </c>
      <c r="Q85" s="45">
        <v>11</v>
      </c>
      <c r="R85" s="45">
        <v>11</v>
      </c>
      <c r="S85" s="45">
        <v>25</v>
      </c>
      <c r="T85" s="45">
        <v>15</v>
      </c>
      <c r="U85" s="45">
        <v>18</v>
      </c>
      <c r="V85" s="45">
        <v>30</v>
      </c>
      <c r="W85" s="78">
        <v>15</v>
      </c>
      <c r="X85" s="78">
        <v>15</v>
      </c>
      <c r="Y85" s="78">
        <v>15</v>
      </c>
      <c r="Z85" s="78">
        <v>16</v>
      </c>
      <c r="AA85" s="45">
        <v>11</v>
      </c>
      <c r="AB85" s="45">
        <v>10</v>
      </c>
      <c r="AC85" s="87">
        <v>19</v>
      </c>
      <c r="AD85" s="87">
        <v>23</v>
      </c>
      <c r="AE85" s="45">
        <v>17</v>
      </c>
      <c r="AF85" s="45">
        <v>14</v>
      </c>
      <c r="AG85" s="45">
        <v>19</v>
      </c>
      <c r="AH85" s="45">
        <v>17</v>
      </c>
      <c r="AI85" s="87">
        <v>36</v>
      </c>
      <c r="AJ85" s="87">
        <v>37</v>
      </c>
      <c r="AK85" s="45">
        <v>12</v>
      </c>
      <c r="AL85" s="45">
        <v>12</v>
      </c>
      <c r="AM85" s="45">
        <v>11</v>
      </c>
      <c r="AN85" s="45">
        <v>9</v>
      </c>
      <c r="AO85" s="87">
        <v>15</v>
      </c>
      <c r="AP85" s="87">
        <v>16</v>
      </c>
      <c r="AQ85" s="45">
        <v>8</v>
      </c>
      <c r="AR85" s="45">
        <v>10</v>
      </c>
      <c r="AS85" s="45">
        <v>10</v>
      </c>
      <c r="AT85" s="45">
        <v>8</v>
      </c>
      <c r="AU85" s="45">
        <v>9</v>
      </c>
      <c r="AV85" s="45">
        <v>9</v>
      </c>
      <c r="AW85" s="45">
        <v>12</v>
      </c>
      <c r="AX85" s="87">
        <v>23</v>
      </c>
      <c r="AY85" s="87">
        <v>23</v>
      </c>
      <c r="AZ85" s="45">
        <v>15</v>
      </c>
      <c r="BA85" s="45">
        <v>11</v>
      </c>
      <c r="BB85" s="45">
        <v>12</v>
      </c>
      <c r="BC85" s="45">
        <v>12</v>
      </c>
      <c r="BD85" s="45">
        <v>16</v>
      </c>
      <c r="BE85" s="45">
        <v>8</v>
      </c>
      <c r="BF85" s="45">
        <v>12</v>
      </c>
      <c r="BG85" s="45">
        <v>23</v>
      </c>
      <c r="BH85" s="45">
        <v>20</v>
      </c>
      <c r="BI85" s="45">
        <v>13</v>
      </c>
      <c r="BJ85" s="45">
        <v>12</v>
      </c>
      <c r="BK85" s="45">
        <v>11</v>
      </c>
      <c r="BL85" s="45">
        <v>13</v>
      </c>
      <c r="BM85" s="45">
        <v>11</v>
      </c>
      <c r="BN85" s="45">
        <v>11</v>
      </c>
      <c r="BO85" s="45">
        <v>12</v>
      </c>
      <c r="BP85" s="45">
        <v>12</v>
      </c>
    </row>
    <row r="86" spans="1:68" x14ac:dyDescent="0.25">
      <c r="A86" s="20">
        <v>887861</v>
      </c>
      <c r="B86" s="77">
        <v>14</v>
      </c>
      <c r="C86" s="77">
        <v>25</v>
      </c>
      <c r="D86" s="77">
        <v>14</v>
      </c>
      <c r="E86" s="77">
        <v>11</v>
      </c>
      <c r="F86" s="87">
        <v>11</v>
      </c>
      <c r="G86" s="87">
        <v>14</v>
      </c>
      <c r="H86" s="77">
        <v>12</v>
      </c>
      <c r="I86" s="77">
        <v>12</v>
      </c>
      <c r="J86" s="77">
        <v>13</v>
      </c>
      <c r="K86" s="77">
        <v>12</v>
      </c>
      <c r="L86" s="77">
        <v>13</v>
      </c>
      <c r="M86" s="77">
        <v>17</v>
      </c>
      <c r="N86" s="77">
        <v>17</v>
      </c>
      <c r="O86" s="78">
        <v>9</v>
      </c>
      <c r="P86" s="78">
        <v>9</v>
      </c>
      <c r="Q86" s="77">
        <v>11</v>
      </c>
      <c r="R86" s="77">
        <v>11</v>
      </c>
      <c r="S86" s="77">
        <v>25</v>
      </c>
      <c r="T86" s="77">
        <v>15</v>
      </c>
      <c r="U86" s="77">
        <v>19</v>
      </c>
      <c r="V86" s="77">
        <v>27</v>
      </c>
      <c r="W86" s="78">
        <v>15</v>
      </c>
      <c r="X86" s="78">
        <v>15</v>
      </c>
      <c r="Y86" s="78">
        <v>16</v>
      </c>
      <c r="Z86" s="78">
        <v>17</v>
      </c>
      <c r="AA86" s="77">
        <v>12</v>
      </c>
      <c r="AB86" s="77">
        <v>11</v>
      </c>
      <c r="AC86" s="87">
        <v>19</v>
      </c>
      <c r="AD86" s="87">
        <v>23</v>
      </c>
      <c r="AE86" s="77">
        <v>17</v>
      </c>
      <c r="AF86" s="77">
        <v>14</v>
      </c>
      <c r="AG86" s="77">
        <v>20</v>
      </c>
      <c r="AH86" s="77">
        <v>17</v>
      </c>
      <c r="AI86" s="87">
        <v>37</v>
      </c>
      <c r="AJ86" s="78">
        <v>37</v>
      </c>
      <c r="AK86" s="77">
        <v>11</v>
      </c>
      <c r="AL86" s="77">
        <v>12</v>
      </c>
      <c r="AM86" s="77">
        <v>11</v>
      </c>
      <c r="AN86" s="77">
        <v>9</v>
      </c>
      <c r="AO86" s="87">
        <v>15</v>
      </c>
      <c r="AP86" s="87">
        <v>16</v>
      </c>
      <c r="AQ86" s="77">
        <v>8</v>
      </c>
      <c r="AR86" s="77">
        <v>10</v>
      </c>
      <c r="AS86" s="77">
        <v>10</v>
      </c>
      <c r="AT86" s="77">
        <v>8</v>
      </c>
      <c r="AU86" s="77">
        <v>10</v>
      </c>
      <c r="AV86" s="77">
        <v>10</v>
      </c>
      <c r="AW86" s="77">
        <v>12</v>
      </c>
      <c r="AX86" s="87">
        <v>23</v>
      </c>
      <c r="AY86" s="87">
        <v>23</v>
      </c>
      <c r="AZ86" s="77">
        <v>16</v>
      </c>
      <c r="BA86" s="77">
        <v>10</v>
      </c>
      <c r="BB86" s="77">
        <v>12</v>
      </c>
      <c r="BC86" s="77">
        <v>12</v>
      </c>
      <c r="BD86" s="77">
        <v>16</v>
      </c>
      <c r="BE86" s="77">
        <v>8</v>
      </c>
      <c r="BF86" s="77">
        <v>13</v>
      </c>
      <c r="BG86" s="77">
        <v>22</v>
      </c>
      <c r="BH86" s="77">
        <v>20</v>
      </c>
      <c r="BI86" s="77">
        <v>13</v>
      </c>
      <c r="BJ86" s="77">
        <v>12</v>
      </c>
      <c r="BK86" s="77">
        <v>11</v>
      </c>
      <c r="BL86" s="77">
        <v>13</v>
      </c>
      <c r="BM86" s="77">
        <v>10</v>
      </c>
      <c r="BN86" s="77">
        <v>11</v>
      </c>
      <c r="BO86" s="77">
        <v>12</v>
      </c>
      <c r="BP86" s="77">
        <v>12</v>
      </c>
    </row>
    <row r="87" spans="1:68" x14ac:dyDescent="0.25">
      <c r="A87" s="51" t="s">
        <v>815</v>
      </c>
    </row>
    <row r="88" spans="1:68" x14ac:dyDescent="0.25">
      <c r="A88" s="20" t="s">
        <v>868</v>
      </c>
      <c r="B88" s="20" t="s">
        <v>801</v>
      </c>
    </row>
    <row r="89" spans="1:68" x14ac:dyDescent="0.25">
      <c r="A89" s="20">
        <v>930000</v>
      </c>
      <c r="B89" s="20" t="s">
        <v>902</v>
      </c>
    </row>
    <row r="90" spans="1:68" x14ac:dyDescent="0.25">
      <c r="A90" s="20" t="s">
        <v>872</v>
      </c>
      <c r="B90" s="20" t="s">
        <v>905</v>
      </c>
    </row>
    <row r="91" spans="1:68" x14ac:dyDescent="0.25">
      <c r="A91" s="20">
        <v>24123</v>
      </c>
      <c r="B91" s="20" t="s">
        <v>797</v>
      </c>
    </row>
    <row r="92" spans="1:68" x14ac:dyDescent="0.25">
      <c r="A92" s="20" t="s">
        <v>877</v>
      </c>
      <c r="B92" s="20" t="s">
        <v>904</v>
      </c>
    </row>
    <row r="93" spans="1:68" x14ac:dyDescent="0.25">
      <c r="A93" s="20" t="s">
        <v>871</v>
      </c>
      <c r="B93" s="20" t="s">
        <v>798</v>
      </c>
    </row>
    <row r="94" spans="1:68" x14ac:dyDescent="0.25">
      <c r="A94" s="20" t="s">
        <v>347</v>
      </c>
      <c r="B94" s="20" t="s">
        <v>798</v>
      </c>
    </row>
    <row r="95" spans="1:68" x14ac:dyDescent="0.25">
      <c r="A95" s="20" t="s">
        <v>860</v>
      </c>
      <c r="B95" s="20" t="s">
        <v>808</v>
      </c>
    </row>
    <row r="96" spans="1:68" x14ac:dyDescent="0.25">
      <c r="A96" s="20">
        <v>166938</v>
      </c>
      <c r="B96" s="20" t="s">
        <v>799</v>
      </c>
    </row>
    <row r="97" spans="1:2" x14ac:dyDescent="0.25">
      <c r="A97" s="20">
        <v>171782</v>
      </c>
      <c r="B97" s="20" t="s">
        <v>812</v>
      </c>
    </row>
    <row r="98" spans="1:2" x14ac:dyDescent="0.25">
      <c r="A98" s="20">
        <v>236400</v>
      </c>
      <c r="B98" s="20" t="s">
        <v>799</v>
      </c>
    </row>
    <row r="99" spans="1:2" x14ac:dyDescent="0.25">
      <c r="A99" s="20">
        <v>370119</v>
      </c>
      <c r="B99" s="20" t="s">
        <v>802</v>
      </c>
    </row>
    <row r="100" spans="1:2" x14ac:dyDescent="0.25">
      <c r="A100" s="20">
        <v>786515</v>
      </c>
      <c r="B100" s="20" t="s">
        <v>802</v>
      </c>
    </row>
    <row r="101" spans="1:2" x14ac:dyDescent="0.25">
      <c r="A101" s="20" t="s">
        <v>341</v>
      </c>
      <c r="B101" s="20" t="s">
        <v>800</v>
      </c>
    </row>
    <row r="102" spans="1:2" x14ac:dyDescent="0.25">
      <c r="A102" s="20" t="s">
        <v>419</v>
      </c>
      <c r="B102" s="20" t="s">
        <v>801</v>
      </c>
    </row>
    <row r="103" spans="1:2" x14ac:dyDescent="0.25">
      <c r="A103" s="20" t="s">
        <v>886</v>
      </c>
      <c r="B103" s="20" t="s">
        <v>901</v>
      </c>
    </row>
    <row r="104" spans="1:2" x14ac:dyDescent="0.25">
      <c r="A104" s="20" t="s">
        <v>865</v>
      </c>
      <c r="B104" s="20" t="s">
        <v>906</v>
      </c>
    </row>
    <row r="105" spans="1:2" x14ac:dyDescent="0.25">
      <c r="A105" s="20" t="s">
        <v>861</v>
      </c>
      <c r="B105" s="20" t="s">
        <v>906</v>
      </c>
    </row>
    <row r="106" spans="1:2" x14ac:dyDescent="0.25">
      <c r="A106" s="20">
        <v>400621</v>
      </c>
      <c r="B106" s="20" t="s">
        <v>803</v>
      </c>
    </row>
    <row r="107" spans="1:2" x14ac:dyDescent="0.25">
      <c r="A107" s="20" t="s">
        <v>266</v>
      </c>
      <c r="B107" s="20" t="s">
        <v>803</v>
      </c>
    </row>
    <row r="108" spans="1:2" x14ac:dyDescent="0.25">
      <c r="A108" s="20">
        <v>404565</v>
      </c>
      <c r="B108" s="20" t="s">
        <v>797</v>
      </c>
    </row>
    <row r="109" spans="1:2" x14ac:dyDescent="0.25">
      <c r="A109" s="20">
        <v>512535</v>
      </c>
      <c r="B109" s="20" t="s">
        <v>797</v>
      </c>
    </row>
    <row r="110" spans="1:2" x14ac:dyDescent="0.25">
      <c r="A110" s="20" t="s">
        <v>880</v>
      </c>
      <c r="B110" s="20" t="s">
        <v>903</v>
      </c>
    </row>
    <row r="111" spans="1:2" x14ac:dyDescent="0.25">
      <c r="A111" s="20" t="s">
        <v>874</v>
      </c>
      <c r="B111" s="20" t="s">
        <v>905</v>
      </c>
    </row>
    <row r="112" spans="1:2" x14ac:dyDescent="0.25">
      <c r="A112" s="20">
        <v>93853</v>
      </c>
      <c r="B112" s="20" t="s">
        <v>795</v>
      </c>
    </row>
    <row r="113" spans="1:2" x14ac:dyDescent="0.25">
      <c r="A113" s="20" t="s">
        <v>274</v>
      </c>
      <c r="B113" s="20" t="s">
        <v>796</v>
      </c>
    </row>
    <row r="114" spans="1:2" x14ac:dyDescent="0.25">
      <c r="A114" s="20">
        <v>334364</v>
      </c>
      <c r="B114" s="20" t="s">
        <v>804</v>
      </c>
    </row>
    <row r="115" spans="1:2" x14ac:dyDescent="0.25">
      <c r="A115" s="20" t="s">
        <v>437</v>
      </c>
      <c r="B115" s="20" t="s">
        <v>806</v>
      </c>
    </row>
    <row r="116" spans="1:2" x14ac:dyDescent="0.25">
      <c r="A116" s="20" t="s">
        <v>441</v>
      </c>
      <c r="B116" s="20" t="s">
        <v>897</v>
      </c>
    </row>
    <row r="117" spans="1:2" x14ac:dyDescent="0.25">
      <c r="A117" s="20">
        <v>929695</v>
      </c>
      <c r="B117" s="20" t="s">
        <v>910</v>
      </c>
    </row>
    <row r="118" spans="1:2" x14ac:dyDescent="0.25">
      <c r="A118" s="20">
        <v>770718</v>
      </c>
      <c r="B118" s="20" t="s">
        <v>813</v>
      </c>
    </row>
    <row r="119" spans="1:2" x14ac:dyDescent="0.25">
      <c r="A119" s="20" t="s">
        <v>256</v>
      </c>
      <c r="B119" s="20" t="s">
        <v>808</v>
      </c>
    </row>
    <row r="120" spans="1:2" x14ac:dyDescent="0.25">
      <c r="A120" s="20">
        <v>555822</v>
      </c>
      <c r="B120" s="20" t="s">
        <v>809</v>
      </c>
    </row>
    <row r="121" spans="1:2" x14ac:dyDescent="0.25">
      <c r="A121" s="20">
        <v>153145</v>
      </c>
      <c r="B121" s="20" t="s">
        <v>810</v>
      </c>
    </row>
    <row r="122" spans="1:2" x14ac:dyDescent="0.25">
      <c r="A122" s="20">
        <v>193583</v>
      </c>
      <c r="B122" s="20" t="s">
        <v>806</v>
      </c>
    </row>
    <row r="123" spans="1:2" x14ac:dyDescent="0.25">
      <c r="A123" s="20">
        <v>186259</v>
      </c>
      <c r="B123" s="20" t="s">
        <v>804</v>
      </c>
    </row>
    <row r="124" spans="1:2" x14ac:dyDescent="0.25">
      <c r="A124" s="20">
        <v>483446</v>
      </c>
      <c r="B124" s="20" t="s">
        <v>900</v>
      </c>
    </row>
    <row r="125" spans="1:2" x14ac:dyDescent="0.25">
      <c r="A125" s="20">
        <v>855441</v>
      </c>
      <c r="B125" s="20" t="s">
        <v>900</v>
      </c>
    </row>
    <row r="126" spans="1:2" x14ac:dyDescent="0.25">
      <c r="A126" s="20" t="s">
        <v>259</v>
      </c>
      <c r="B126" s="20" t="s">
        <v>800</v>
      </c>
    </row>
    <row r="127" spans="1:2" x14ac:dyDescent="0.25">
      <c r="A127" s="20">
        <v>195635</v>
      </c>
      <c r="B127" s="20" t="s">
        <v>809</v>
      </c>
    </row>
    <row r="128" spans="1:2" x14ac:dyDescent="0.25">
      <c r="A128" s="20">
        <v>134335</v>
      </c>
      <c r="B128" s="20" t="s">
        <v>811</v>
      </c>
    </row>
    <row r="129" spans="1:2" x14ac:dyDescent="0.25">
      <c r="A129" s="20">
        <v>40250</v>
      </c>
      <c r="B129" s="20" t="s">
        <v>811</v>
      </c>
    </row>
    <row r="130" spans="1:2" x14ac:dyDescent="0.25">
      <c r="A130" s="20">
        <v>362840</v>
      </c>
      <c r="B130" s="20" t="s">
        <v>797</v>
      </c>
    </row>
    <row r="131" spans="1:2" x14ac:dyDescent="0.25">
      <c r="A131" s="20" t="s">
        <v>254</v>
      </c>
      <c r="B131" s="20" t="s">
        <v>797</v>
      </c>
    </row>
    <row r="132" spans="1:2" x14ac:dyDescent="0.25">
      <c r="A132" s="20" t="s">
        <v>262</v>
      </c>
      <c r="B132" s="20" t="s">
        <v>797</v>
      </c>
    </row>
    <row r="133" spans="1:2" x14ac:dyDescent="0.25">
      <c r="A133" s="20">
        <v>35218</v>
      </c>
      <c r="B133" s="20" t="s">
        <v>797</v>
      </c>
    </row>
    <row r="134" spans="1:2" x14ac:dyDescent="0.25">
      <c r="A134" s="20">
        <v>108897</v>
      </c>
      <c r="B134" s="20" t="s">
        <v>797</v>
      </c>
    </row>
    <row r="135" spans="1:2" x14ac:dyDescent="0.25">
      <c r="A135" s="20">
        <v>134550</v>
      </c>
      <c r="B135" s="20" t="s">
        <v>797</v>
      </c>
    </row>
    <row r="136" spans="1:2" x14ac:dyDescent="0.25">
      <c r="A136" s="20">
        <v>184283</v>
      </c>
      <c r="B136" s="20" t="s">
        <v>797</v>
      </c>
    </row>
    <row r="137" spans="1:2" x14ac:dyDescent="0.25">
      <c r="A137" s="20" t="s">
        <v>406</v>
      </c>
      <c r="B137" s="20" t="s">
        <v>797</v>
      </c>
    </row>
    <row r="138" spans="1:2" x14ac:dyDescent="0.25">
      <c r="A138" s="20">
        <v>9621</v>
      </c>
      <c r="B138" s="20" t="s">
        <v>797</v>
      </c>
    </row>
    <row r="139" spans="1:2" x14ac:dyDescent="0.25">
      <c r="A139" s="20">
        <v>41770</v>
      </c>
      <c r="B139" s="20" t="s">
        <v>797</v>
      </c>
    </row>
    <row r="140" spans="1:2" x14ac:dyDescent="0.25">
      <c r="A140" s="20">
        <v>73755</v>
      </c>
      <c r="B140" s="20" t="s">
        <v>797</v>
      </c>
    </row>
    <row r="141" spans="1:2" x14ac:dyDescent="0.25">
      <c r="A141" s="20">
        <v>85597</v>
      </c>
      <c r="B141" s="20" t="s">
        <v>797</v>
      </c>
    </row>
    <row r="142" spans="1:2" x14ac:dyDescent="0.25">
      <c r="A142" s="20">
        <v>106646</v>
      </c>
      <c r="B142" s="20" t="s">
        <v>797</v>
      </c>
    </row>
    <row r="143" spans="1:2" x14ac:dyDescent="0.25">
      <c r="A143" s="20">
        <v>128123</v>
      </c>
      <c r="B143" s="20" t="s">
        <v>797</v>
      </c>
    </row>
    <row r="144" spans="1:2" x14ac:dyDescent="0.25">
      <c r="A144" s="20">
        <v>131194</v>
      </c>
      <c r="B144" s="20" t="s">
        <v>797</v>
      </c>
    </row>
    <row r="145" spans="1:2" x14ac:dyDescent="0.25">
      <c r="A145" s="20">
        <v>329083</v>
      </c>
      <c r="B145" s="20" t="s">
        <v>797</v>
      </c>
    </row>
    <row r="146" spans="1:2" x14ac:dyDescent="0.25">
      <c r="A146" s="20">
        <v>9622</v>
      </c>
      <c r="B146" s="20" t="s">
        <v>797</v>
      </c>
    </row>
    <row r="147" spans="1:2" x14ac:dyDescent="0.25">
      <c r="A147" s="20">
        <v>14897</v>
      </c>
      <c r="B147" s="20" t="s">
        <v>797</v>
      </c>
    </row>
    <row r="148" spans="1:2" x14ac:dyDescent="0.25">
      <c r="A148" s="20">
        <v>187527</v>
      </c>
      <c r="B148" s="20" t="s">
        <v>797</v>
      </c>
    </row>
    <row r="149" spans="1:2" x14ac:dyDescent="0.25">
      <c r="A149" s="20">
        <v>114211</v>
      </c>
      <c r="B149" s="20" t="s">
        <v>797</v>
      </c>
    </row>
    <row r="150" spans="1:2" x14ac:dyDescent="0.25">
      <c r="A150" s="20">
        <v>35612</v>
      </c>
      <c r="B150" s="20" t="s">
        <v>797</v>
      </c>
    </row>
    <row r="151" spans="1:2" x14ac:dyDescent="0.25">
      <c r="A151" s="20">
        <v>59191</v>
      </c>
      <c r="B151" s="20" t="s">
        <v>797</v>
      </c>
    </row>
    <row r="152" spans="1:2" x14ac:dyDescent="0.25">
      <c r="A152" s="20">
        <v>83762</v>
      </c>
      <c r="B152" s="20" t="s">
        <v>797</v>
      </c>
    </row>
    <row r="153" spans="1:2" x14ac:dyDescent="0.25">
      <c r="A153" s="20">
        <v>183756</v>
      </c>
      <c r="B153" s="20" t="s">
        <v>797</v>
      </c>
    </row>
    <row r="154" spans="1:2" x14ac:dyDescent="0.25">
      <c r="A154" s="20">
        <v>360142</v>
      </c>
      <c r="B154" s="20" t="s">
        <v>797</v>
      </c>
    </row>
    <row r="155" spans="1:2" x14ac:dyDescent="0.25">
      <c r="A155" s="20">
        <v>159900</v>
      </c>
      <c r="B155" s="20" t="s">
        <v>797</v>
      </c>
    </row>
    <row r="156" spans="1:2" x14ac:dyDescent="0.25">
      <c r="A156" s="20" t="s">
        <v>433</v>
      </c>
      <c r="B156" s="20" t="s">
        <v>797</v>
      </c>
    </row>
    <row r="157" spans="1:2" x14ac:dyDescent="0.25">
      <c r="A157" s="20">
        <v>8630</v>
      </c>
      <c r="B157" s="20" t="s">
        <v>797</v>
      </c>
    </row>
    <row r="158" spans="1:2" x14ac:dyDescent="0.25">
      <c r="A158" s="20">
        <v>65270</v>
      </c>
      <c r="B158" s="20" t="s">
        <v>797</v>
      </c>
    </row>
    <row r="159" spans="1:2" x14ac:dyDescent="0.25">
      <c r="A159" s="20">
        <v>8211</v>
      </c>
      <c r="B159" s="20" t="s">
        <v>797</v>
      </c>
    </row>
    <row r="160" spans="1:2" x14ac:dyDescent="0.25">
      <c r="A160" s="20">
        <v>213623</v>
      </c>
      <c r="B160" s="20" t="s">
        <v>797</v>
      </c>
    </row>
    <row r="161" spans="1:5" x14ac:dyDescent="0.25">
      <c r="A161" s="20">
        <v>869664</v>
      </c>
      <c r="B161" s="20" t="s">
        <v>797</v>
      </c>
    </row>
    <row r="162" spans="1:5" x14ac:dyDescent="0.25">
      <c r="A162" s="20">
        <v>178436</v>
      </c>
      <c r="B162" s="20" t="s">
        <v>797</v>
      </c>
    </row>
    <row r="163" spans="1:5" x14ac:dyDescent="0.25">
      <c r="A163" s="20">
        <v>223911</v>
      </c>
      <c r="B163" s="20" t="s">
        <v>797</v>
      </c>
    </row>
    <row r="164" spans="1:5" x14ac:dyDescent="0.25">
      <c r="A164" s="20">
        <v>10880</v>
      </c>
      <c r="B164" s="20" t="s">
        <v>797</v>
      </c>
    </row>
    <row r="165" spans="1:5" x14ac:dyDescent="0.25">
      <c r="A165" s="20">
        <v>82985</v>
      </c>
      <c r="B165" s="20" t="s">
        <v>797</v>
      </c>
    </row>
    <row r="166" spans="1:5" x14ac:dyDescent="0.25">
      <c r="A166" s="20">
        <v>121917</v>
      </c>
      <c r="B166" s="20" t="s">
        <v>797</v>
      </c>
    </row>
    <row r="167" spans="1:5" x14ac:dyDescent="0.25">
      <c r="A167" s="20">
        <v>167882</v>
      </c>
      <c r="B167" s="20" t="s">
        <v>797</v>
      </c>
    </row>
    <row r="168" spans="1:5" x14ac:dyDescent="0.25">
      <c r="A168" s="20">
        <v>198893</v>
      </c>
      <c r="B168" s="20" t="s">
        <v>797</v>
      </c>
    </row>
    <row r="169" spans="1:5" x14ac:dyDescent="0.25">
      <c r="A169" s="20" t="s">
        <v>275</v>
      </c>
      <c r="B169" s="20" t="s">
        <v>797</v>
      </c>
    </row>
    <row r="170" spans="1:5" x14ac:dyDescent="0.25">
      <c r="A170" s="20">
        <v>15058</v>
      </c>
      <c r="B170" s="20" t="s">
        <v>797</v>
      </c>
    </row>
    <row r="171" spans="1:5" x14ac:dyDescent="0.25">
      <c r="A171" s="20">
        <v>237132</v>
      </c>
      <c r="B171" s="20" t="s">
        <v>797</v>
      </c>
    </row>
    <row r="172" spans="1:5" x14ac:dyDescent="0.25">
      <c r="A172" s="20">
        <v>887861</v>
      </c>
      <c r="B172" s="20" t="s">
        <v>797</v>
      </c>
    </row>
    <row r="173" spans="1:5" x14ac:dyDescent="0.25">
      <c r="A173" s="51" t="s">
        <v>816</v>
      </c>
    </row>
    <row r="174" spans="1:5" x14ac:dyDescent="0.25">
      <c r="A174" s="20" t="s">
        <v>868</v>
      </c>
      <c r="B174" s="20" t="s">
        <v>22</v>
      </c>
      <c r="C174" s="20" t="s">
        <v>417</v>
      </c>
      <c r="D174" s="20">
        <v>10</v>
      </c>
      <c r="E174" s="20">
        <v>2</v>
      </c>
    </row>
    <row r="175" spans="1:5" x14ac:dyDescent="0.25">
      <c r="A175" s="20">
        <v>930000</v>
      </c>
      <c r="B175" s="20" t="s">
        <v>884</v>
      </c>
      <c r="C175" s="20" t="s">
        <v>885</v>
      </c>
      <c r="D175" s="20">
        <v>10</v>
      </c>
      <c r="E175" s="20">
        <v>3</v>
      </c>
    </row>
    <row r="176" spans="1:5" x14ac:dyDescent="0.25">
      <c r="A176" s="20" t="s">
        <v>872</v>
      </c>
      <c r="B176" s="20" t="s">
        <v>22</v>
      </c>
      <c r="C176" s="20" t="s">
        <v>873</v>
      </c>
      <c r="D176" s="20">
        <v>10</v>
      </c>
      <c r="E176" s="20">
        <v>3</v>
      </c>
    </row>
    <row r="177" spans="1:5" x14ac:dyDescent="0.25">
      <c r="A177" s="20">
        <v>24123</v>
      </c>
      <c r="B177" s="20" t="s">
        <v>100</v>
      </c>
      <c r="C177" s="20" t="s">
        <v>317</v>
      </c>
      <c r="D177" s="20">
        <v>10</v>
      </c>
      <c r="E177" s="20">
        <v>3</v>
      </c>
    </row>
    <row r="178" spans="1:5" x14ac:dyDescent="0.25">
      <c r="A178" s="20" t="s">
        <v>877</v>
      </c>
      <c r="B178" s="20" t="s">
        <v>878</v>
      </c>
      <c r="C178" s="20" t="s">
        <v>879</v>
      </c>
      <c r="D178" s="20">
        <v>10</v>
      </c>
      <c r="E178" s="20">
        <v>4</v>
      </c>
    </row>
    <row r="179" spans="1:5" x14ac:dyDescent="0.25">
      <c r="A179" s="20" t="s">
        <v>871</v>
      </c>
      <c r="B179" s="20" t="s">
        <v>22</v>
      </c>
      <c r="C179" s="20" t="s">
        <v>349</v>
      </c>
      <c r="D179" s="20">
        <v>10</v>
      </c>
      <c r="E179" s="20">
        <v>4</v>
      </c>
    </row>
    <row r="180" spans="1:5" x14ac:dyDescent="0.25">
      <c r="A180" s="20" t="s">
        <v>347</v>
      </c>
      <c r="B180" s="20" t="s">
        <v>22</v>
      </c>
      <c r="C180" s="20" t="s">
        <v>349</v>
      </c>
      <c r="D180" s="20">
        <v>10</v>
      </c>
      <c r="E180" s="20">
        <v>4</v>
      </c>
    </row>
    <row r="181" spans="1:5" x14ac:dyDescent="0.25">
      <c r="A181" s="20" t="s">
        <v>860</v>
      </c>
      <c r="B181" s="20" t="s">
        <v>100</v>
      </c>
      <c r="C181" s="20" t="s">
        <v>361</v>
      </c>
      <c r="D181" s="20">
        <v>10</v>
      </c>
      <c r="E181" s="20">
        <v>5</v>
      </c>
    </row>
    <row r="182" spans="1:5" x14ac:dyDescent="0.25">
      <c r="A182" s="20">
        <v>166938</v>
      </c>
      <c r="B182" s="20" t="s">
        <v>153</v>
      </c>
      <c r="C182" s="20" t="s">
        <v>368</v>
      </c>
      <c r="D182" s="20">
        <v>10</v>
      </c>
      <c r="E182" s="20">
        <v>5</v>
      </c>
    </row>
    <row r="183" spans="1:5" x14ac:dyDescent="0.25">
      <c r="A183" s="20">
        <v>171782</v>
      </c>
      <c r="B183" s="20" t="s">
        <v>197</v>
      </c>
      <c r="C183" s="20" t="s">
        <v>343</v>
      </c>
      <c r="D183" s="20">
        <v>10</v>
      </c>
      <c r="E183" s="20">
        <v>5</v>
      </c>
    </row>
    <row r="184" spans="1:5" x14ac:dyDescent="0.25">
      <c r="A184" s="20">
        <v>236400</v>
      </c>
      <c r="B184" s="20" t="s">
        <v>22</v>
      </c>
      <c r="C184" s="20" t="s">
        <v>368</v>
      </c>
      <c r="D184" s="20">
        <v>10</v>
      </c>
      <c r="E184" s="20">
        <v>5</v>
      </c>
    </row>
    <row r="185" spans="1:5" x14ac:dyDescent="0.25">
      <c r="A185" s="20">
        <v>370119</v>
      </c>
      <c r="B185" s="20" t="s">
        <v>22</v>
      </c>
      <c r="C185" s="20" t="s">
        <v>346</v>
      </c>
      <c r="D185" s="20">
        <v>10</v>
      </c>
      <c r="E185" s="20">
        <v>5</v>
      </c>
    </row>
    <row r="186" spans="1:5" x14ac:dyDescent="0.25">
      <c r="A186" s="20">
        <v>786515</v>
      </c>
      <c r="B186" s="20" t="s">
        <v>22</v>
      </c>
      <c r="C186" s="20" t="s">
        <v>346</v>
      </c>
      <c r="D186" s="20">
        <v>10</v>
      </c>
      <c r="E186" s="20">
        <v>5</v>
      </c>
    </row>
    <row r="187" spans="1:5" x14ac:dyDescent="0.25">
      <c r="A187" s="20" t="s">
        <v>341</v>
      </c>
      <c r="B187" s="20" t="s">
        <v>22</v>
      </c>
      <c r="C187" s="20" t="s">
        <v>343</v>
      </c>
      <c r="D187" s="20">
        <v>10</v>
      </c>
      <c r="E187" s="20">
        <v>5</v>
      </c>
    </row>
    <row r="188" spans="1:5" x14ac:dyDescent="0.25">
      <c r="A188" s="20" t="s">
        <v>419</v>
      </c>
      <c r="B188" s="20" t="s">
        <v>22</v>
      </c>
      <c r="C188" s="20" t="s">
        <v>417</v>
      </c>
      <c r="D188" s="20">
        <v>10</v>
      </c>
      <c r="E188" s="20">
        <v>5</v>
      </c>
    </row>
    <row r="189" spans="1:5" x14ac:dyDescent="0.25">
      <c r="A189" s="20" t="s">
        <v>886</v>
      </c>
      <c r="B189" s="20" t="s">
        <v>22</v>
      </c>
      <c r="C189" s="20" t="s">
        <v>888</v>
      </c>
      <c r="D189" s="20">
        <v>10</v>
      </c>
      <c r="E189" s="20">
        <v>6</v>
      </c>
    </row>
    <row r="190" spans="1:5" x14ac:dyDescent="0.25">
      <c r="A190" s="20" t="s">
        <v>865</v>
      </c>
      <c r="B190" s="20" t="s">
        <v>22</v>
      </c>
      <c r="C190" s="20" t="s">
        <v>864</v>
      </c>
      <c r="D190" s="20">
        <v>10</v>
      </c>
      <c r="E190" s="20">
        <v>6</v>
      </c>
    </row>
    <row r="191" spans="1:5" x14ac:dyDescent="0.25">
      <c r="A191" s="20" t="s">
        <v>861</v>
      </c>
      <c r="B191" s="20" t="s">
        <v>862</v>
      </c>
      <c r="C191" s="20" t="s">
        <v>864</v>
      </c>
      <c r="D191" s="20">
        <v>10</v>
      </c>
      <c r="E191" s="20">
        <v>6</v>
      </c>
    </row>
    <row r="192" spans="1:5" x14ac:dyDescent="0.25">
      <c r="A192" s="20">
        <v>400621</v>
      </c>
      <c r="B192" s="20" t="s">
        <v>22</v>
      </c>
      <c r="C192" s="20" t="s">
        <v>344</v>
      </c>
      <c r="D192" s="20">
        <v>10</v>
      </c>
      <c r="E192" s="20">
        <v>6</v>
      </c>
    </row>
    <row r="193" spans="1:5" x14ac:dyDescent="0.25">
      <c r="A193" s="20" t="s">
        <v>266</v>
      </c>
      <c r="B193" s="20" t="s">
        <v>22</v>
      </c>
      <c r="C193" s="20" t="s">
        <v>344</v>
      </c>
      <c r="D193" s="20">
        <v>10</v>
      </c>
      <c r="E193" s="20">
        <v>6</v>
      </c>
    </row>
    <row r="194" spans="1:5" x14ac:dyDescent="0.25">
      <c r="A194" s="20">
        <v>404565</v>
      </c>
      <c r="B194" s="20" t="s">
        <v>129</v>
      </c>
      <c r="C194" s="20" t="s">
        <v>317</v>
      </c>
      <c r="D194" s="20">
        <v>10</v>
      </c>
      <c r="E194" s="20">
        <v>8</v>
      </c>
    </row>
    <row r="195" spans="1:5" x14ac:dyDescent="0.25">
      <c r="A195" s="20">
        <v>512535</v>
      </c>
      <c r="B195" s="20" t="s">
        <v>29</v>
      </c>
      <c r="C195" s="20" t="s">
        <v>317</v>
      </c>
      <c r="D195" s="20">
        <v>9</v>
      </c>
      <c r="E195" s="20">
        <v>3</v>
      </c>
    </row>
    <row r="196" spans="1:5" x14ac:dyDescent="0.25">
      <c r="A196" s="20" t="s">
        <v>880</v>
      </c>
      <c r="B196" s="20" t="s">
        <v>881</v>
      </c>
      <c r="C196" s="20" t="s">
        <v>883</v>
      </c>
      <c r="D196" s="20">
        <v>9</v>
      </c>
      <c r="E196" s="20">
        <v>4</v>
      </c>
    </row>
    <row r="197" spans="1:5" x14ac:dyDescent="0.25">
      <c r="A197" s="20" t="s">
        <v>874</v>
      </c>
      <c r="B197" s="20" t="s">
        <v>22</v>
      </c>
      <c r="C197" s="20" t="s">
        <v>873</v>
      </c>
      <c r="D197" s="20">
        <v>9</v>
      </c>
      <c r="E197" s="20">
        <v>4</v>
      </c>
    </row>
    <row r="198" spans="1:5" x14ac:dyDescent="0.25">
      <c r="A198" s="20">
        <v>93853</v>
      </c>
      <c r="B198" s="20" t="s">
        <v>128</v>
      </c>
      <c r="C198" s="20" t="s">
        <v>790</v>
      </c>
      <c r="D198" s="20">
        <v>9</v>
      </c>
      <c r="E198" s="20">
        <v>4</v>
      </c>
    </row>
    <row r="199" spans="1:5" x14ac:dyDescent="0.25">
      <c r="A199" s="20" t="s">
        <v>274</v>
      </c>
      <c r="B199" s="20" t="s">
        <v>104</v>
      </c>
      <c r="C199" s="20" t="s">
        <v>369</v>
      </c>
      <c r="D199" s="20">
        <v>9</v>
      </c>
      <c r="E199" s="20">
        <v>4</v>
      </c>
    </row>
    <row r="200" spans="1:5" x14ac:dyDescent="0.25">
      <c r="A200" s="20">
        <v>334364</v>
      </c>
      <c r="B200" s="20" t="s">
        <v>358</v>
      </c>
      <c r="C200" s="20" t="s">
        <v>351</v>
      </c>
      <c r="D200" s="20">
        <v>9</v>
      </c>
      <c r="E200" s="20">
        <v>4</v>
      </c>
    </row>
    <row r="201" spans="1:5" x14ac:dyDescent="0.25">
      <c r="A201" s="20" t="s">
        <v>437</v>
      </c>
      <c r="B201" s="20" t="s">
        <v>440</v>
      </c>
      <c r="C201" s="20" t="s">
        <v>438</v>
      </c>
      <c r="D201" s="20">
        <v>9</v>
      </c>
      <c r="E201" s="20">
        <v>5</v>
      </c>
    </row>
    <row r="202" spans="1:5" x14ac:dyDescent="0.25">
      <c r="A202" s="20" t="s">
        <v>441</v>
      </c>
      <c r="B202" s="20" t="s">
        <v>22</v>
      </c>
      <c r="C202" s="20" t="s">
        <v>895</v>
      </c>
      <c r="D202" s="20">
        <v>9</v>
      </c>
      <c r="E202" s="20">
        <v>5</v>
      </c>
    </row>
    <row r="203" spans="1:5" x14ac:dyDescent="0.25">
      <c r="A203" s="20">
        <v>929695</v>
      </c>
      <c r="B203" s="20" t="s">
        <v>62</v>
      </c>
      <c r="C203" s="20" t="s">
        <v>908</v>
      </c>
      <c r="D203" s="20">
        <v>9</v>
      </c>
      <c r="E203" s="20">
        <v>6</v>
      </c>
    </row>
    <row r="204" spans="1:5" x14ac:dyDescent="0.25">
      <c r="A204" s="20">
        <v>770718</v>
      </c>
      <c r="B204" s="20" t="s">
        <v>226</v>
      </c>
      <c r="C204" s="20" t="s">
        <v>323</v>
      </c>
      <c r="D204" s="20">
        <v>9</v>
      </c>
      <c r="E204" s="20">
        <v>6</v>
      </c>
    </row>
    <row r="205" spans="1:5" x14ac:dyDescent="0.25">
      <c r="A205" s="20" t="s">
        <v>256</v>
      </c>
      <c r="B205" s="20" t="s">
        <v>100</v>
      </c>
      <c r="C205" s="20" t="s">
        <v>361</v>
      </c>
      <c r="D205" s="20">
        <v>9</v>
      </c>
      <c r="E205" s="20">
        <v>7</v>
      </c>
    </row>
    <row r="206" spans="1:5" x14ac:dyDescent="0.25">
      <c r="A206" s="20">
        <v>555822</v>
      </c>
      <c r="B206" s="20" t="s">
        <v>11</v>
      </c>
      <c r="C206" s="20" t="s">
        <v>340</v>
      </c>
      <c r="D206" s="20">
        <v>9</v>
      </c>
      <c r="E206" s="20">
        <v>10</v>
      </c>
    </row>
    <row r="207" spans="1:5" x14ac:dyDescent="0.25">
      <c r="A207" s="20">
        <v>153145</v>
      </c>
      <c r="B207" s="20" t="s">
        <v>64</v>
      </c>
      <c r="C207" s="20" t="s">
        <v>339</v>
      </c>
      <c r="D207" s="20">
        <v>8</v>
      </c>
      <c r="E207" s="20">
        <v>4</v>
      </c>
    </row>
    <row r="208" spans="1:5" x14ac:dyDescent="0.25">
      <c r="A208" s="20">
        <v>193583</v>
      </c>
      <c r="B208" s="20" t="s">
        <v>55</v>
      </c>
      <c r="C208" s="20" t="s">
        <v>438</v>
      </c>
      <c r="D208" s="20">
        <v>8</v>
      </c>
      <c r="E208" s="20">
        <v>5</v>
      </c>
    </row>
    <row r="209" spans="1:5" x14ac:dyDescent="0.25">
      <c r="A209" s="20">
        <v>186259</v>
      </c>
      <c r="B209" s="20" t="s">
        <v>55</v>
      </c>
      <c r="C209" s="20" t="s">
        <v>351</v>
      </c>
      <c r="D209" s="20">
        <v>8</v>
      </c>
      <c r="E209" s="20">
        <v>6</v>
      </c>
    </row>
    <row r="210" spans="1:5" x14ac:dyDescent="0.25">
      <c r="A210" s="20">
        <v>483446</v>
      </c>
      <c r="B210" s="20" t="s">
        <v>62</v>
      </c>
      <c r="C210" s="20" t="s">
        <v>898</v>
      </c>
      <c r="D210" s="20">
        <v>8</v>
      </c>
      <c r="E210" s="20">
        <v>7</v>
      </c>
    </row>
    <row r="211" spans="1:5" x14ac:dyDescent="0.25">
      <c r="A211" s="20">
        <v>855441</v>
      </c>
      <c r="B211" s="20" t="s">
        <v>62</v>
      </c>
      <c r="C211" s="20" t="s">
        <v>898</v>
      </c>
      <c r="D211" s="20">
        <v>8</v>
      </c>
      <c r="E211" s="20">
        <v>7</v>
      </c>
    </row>
    <row r="212" spans="1:5" x14ac:dyDescent="0.25">
      <c r="A212" s="20" t="s">
        <v>259</v>
      </c>
      <c r="B212" s="20" t="s">
        <v>22</v>
      </c>
      <c r="C212" s="20" t="s">
        <v>343</v>
      </c>
      <c r="D212" s="20">
        <v>8</v>
      </c>
      <c r="E212" s="20">
        <v>8</v>
      </c>
    </row>
    <row r="213" spans="1:5" x14ac:dyDescent="0.25">
      <c r="A213" s="20">
        <v>195635</v>
      </c>
      <c r="B213" s="20" t="s">
        <v>62</v>
      </c>
      <c r="C213" s="20" t="s">
        <v>340</v>
      </c>
      <c r="D213" s="20">
        <v>8</v>
      </c>
      <c r="E213" s="20">
        <v>11</v>
      </c>
    </row>
    <row r="214" spans="1:5" x14ac:dyDescent="0.25">
      <c r="A214" s="20">
        <v>134335</v>
      </c>
      <c r="B214" s="20" t="s">
        <v>21</v>
      </c>
      <c r="C214" s="20" t="s">
        <v>337</v>
      </c>
      <c r="D214" s="20">
        <v>7</v>
      </c>
      <c r="E214" s="20">
        <v>12</v>
      </c>
    </row>
    <row r="215" spans="1:5" x14ac:dyDescent="0.25">
      <c r="A215" s="20">
        <v>40250</v>
      </c>
      <c r="B215" s="20" t="s">
        <v>118</v>
      </c>
      <c r="C215" s="20" t="s">
        <v>337</v>
      </c>
      <c r="D215" s="20">
        <v>7</v>
      </c>
      <c r="E215" s="20">
        <v>13</v>
      </c>
    </row>
    <row r="216" spans="1:5" x14ac:dyDescent="0.25">
      <c r="A216" s="20">
        <v>362840</v>
      </c>
      <c r="B216" s="20" t="s">
        <v>22</v>
      </c>
      <c r="C216" s="20" t="s">
        <v>166</v>
      </c>
      <c r="D216" s="20">
        <v>10</v>
      </c>
      <c r="E216" s="20">
        <v>3</v>
      </c>
    </row>
    <row r="217" spans="1:5" x14ac:dyDescent="0.25">
      <c r="A217" s="20" t="s">
        <v>254</v>
      </c>
      <c r="B217" s="20" t="s">
        <v>127</v>
      </c>
      <c r="C217" s="20" t="s">
        <v>166</v>
      </c>
      <c r="D217" s="20">
        <v>10</v>
      </c>
      <c r="E217" s="20">
        <v>3</v>
      </c>
    </row>
    <row r="218" spans="1:5" x14ac:dyDescent="0.25">
      <c r="A218" s="20" t="s">
        <v>262</v>
      </c>
      <c r="B218" s="20" t="s">
        <v>52</v>
      </c>
      <c r="C218" s="20" t="s">
        <v>172</v>
      </c>
      <c r="D218" s="20">
        <v>10</v>
      </c>
      <c r="E218" s="20">
        <v>3</v>
      </c>
    </row>
    <row r="219" spans="1:5" x14ac:dyDescent="0.25">
      <c r="A219" s="20">
        <v>35218</v>
      </c>
      <c r="B219" s="20" t="s">
        <v>22</v>
      </c>
      <c r="C219" s="20" t="s">
        <v>166</v>
      </c>
      <c r="D219" s="20">
        <v>10</v>
      </c>
      <c r="E219" s="20">
        <v>4</v>
      </c>
    </row>
    <row r="220" spans="1:5" x14ac:dyDescent="0.25">
      <c r="A220" s="20">
        <v>108897</v>
      </c>
      <c r="B220" s="20" t="s">
        <v>29</v>
      </c>
      <c r="C220" s="20" t="s">
        <v>166</v>
      </c>
      <c r="D220" s="20">
        <v>10</v>
      </c>
      <c r="E220" s="20">
        <v>4</v>
      </c>
    </row>
    <row r="221" spans="1:5" x14ac:dyDescent="0.25">
      <c r="A221" s="20">
        <v>134550</v>
      </c>
      <c r="B221" s="20" t="s">
        <v>29</v>
      </c>
      <c r="C221" s="20" t="s">
        <v>166</v>
      </c>
      <c r="D221" s="20">
        <v>10</v>
      </c>
      <c r="E221" s="20">
        <v>4</v>
      </c>
    </row>
    <row r="222" spans="1:5" x14ac:dyDescent="0.25">
      <c r="A222" s="20">
        <v>184283</v>
      </c>
      <c r="B222" s="20" t="s">
        <v>192</v>
      </c>
      <c r="C222" s="20" t="s">
        <v>166</v>
      </c>
      <c r="D222" s="20">
        <v>10</v>
      </c>
      <c r="E222" s="20">
        <v>4</v>
      </c>
    </row>
    <row r="223" spans="1:5" x14ac:dyDescent="0.25">
      <c r="A223" s="20" t="s">
        <v>406</v>
      </c>
      <c r="B223" s="20" t="s">
        <v>22</v>
      </c>
      <c r="C223" s="20" t="s">
        <v>166</v>
      </c>
      <c r="D223" s="20">
        <v>10</v>
      </c>
      <c r="E223" s="20">
        <v>4</v>
      </c>
    </row>
    <row r="224" spans="1:5" x14ac:dyDescent="0.25">
      <c r="A224" s="20">
        <v>9621</v>
      </c>
      <c r="B224" s="20" t="s">
        <v>100</v>
      </c>
      <c r="C224" s="20" t="s">
        <v>166</v>
      </c>
      <c r="D224" s="20">
        <v>10</v>
      </c>
      <c r="E224" s="20">
        <v>5</v>
      </c>
    </row>
    <row r="225" spans="1:5" x14ac:dyDescent="0.25">
      <c r="A225" s="20">
        <v>41770</v>
      </c>
      <c r="B225" s="20" t="s">
        <v>100</v>
      </c>
      <c r="C225" s="20" t="s">
        <v>166</v>
      </c>
      <c r="D225" s="20">
        <v>10</v>
      </c>
      <c r="E225" s="20">
        <v>5</v>
      </c>
    </row>
    <row r="226" spans="1:5" x14ac:dyDescent="0.25">
      <c r="A226" s="20">
        <v>73755</v>
      </c>
      <c r="B226" s="20" t="s">
        <v>100</v>
      </c>
      <c r="C226" s="20" t="s">
        <v>410</v>
      </c>
      <c r="D226" s="20">
        <v>10</v>
      </c>
      <c r="E226" s="20">
        <v>5</v>
      </c>
    </row>
    <row r="227" spans="1:5" x14ac:dyDescent="0.25">
      <c r="A227" s="20">
        <v>85597</v>
      </c>
      <c r="B227" s="20" t="s">
        <v>150</v>
      </c>
      <c r="C227" s="20" t="s">
        <v>166</v>
      </c>
      <c r="D227" s="20">
        <v>10</v>
      </c>
      <c r="E227" s="20">
        <v>5</v>
      </c>
    </row>
    <row r="228" spans="1:5" x14ac:dyDescent="0.25">
      <c r="A228" s="20">
        <v>106646</v>
      </c>
      <c r="B228" s="20" t="s">
        <v>29</v>
      </c>
      <c r="C228" s="20" t="s">
        <v>166</v>
      </c>
      <c r="D228" s="20">
        <v>10</v>
      </c>
      <c r="E228" s="20">
        <v>5</v>
      </c>
    </row>
    <row r="229" spans="1:5" x14ac:dyDescent="0.25">
      <c r="A229" s="20">
        <v>128123</v>
      </c>
      <c r="B229" s="20" t="s">
        <v>192</v>
      </c>
      <c r="C229" s="20" t="s">
        <v>166</v>
      </c>
      <c r="D229" s="20">
        <v>10</v>
      </c>
      <c r="E229" s="20">
        <v>5</v>
      </c>
    </row>
    <row r="230" spans="1:5" x14ac:dyDescent="0.25">
      <c r="A230" s="20">
        <v>131194</v>
      </c>
      <c r="B230" s="20" t="s">
        <v>100</v>
      </c>
      <c r="C230" s="20" t="s">
        <v>166</v>
      </c>
      <c r="D230" s="20">
        <v>10</v>
      </c>
      <c r="E230" s="20">
        <v>5</v>
      </c>
    </row>
    <row r="231" spans="1:5" x14ac:dyDescent="0.25">
      <c r="A231" s="20">
        <v>329083</v>
      </c>
      <c r="B231" s="20" t="s">
        <v>736</v>
      </c>
      <c r="C231" s="20" t="s">
        <v>166</v>
      </c>
      <c r="D231" s="20">
        <v>10</v>
      </c>
      <c r="E231" s="20">
        <v>5</v>
      </c>
    </row>
    <row r="232" spans="1:5" x14ac:dyDescent="0.25">
      <c r="A232" s="20">
        <v>9622</v>
      </c>
      <c r="B232" s="20" t="s">
        <v>29</v>
      </c>
      <c r="C232" s="20" t="s">
        <v>166</v>
      </c>
      <c r="D232" s="20">
        <v>10</v>
      </c>
      <c r="E232" s="20">
        <v>6</v>
      </c>
    </row>
    <row r="233" spans="1:5" x14ac:dyDescent="0.25">
      <c r="A233" s="20">
        <v>14897</v>
      </c>
      <c r="B233" s="20" t="s">
        <v>100</v>
      </c>
      <c r="C233" s="20" t="s">
        <v>166</v>
      </c>
      <c r="D233" s="20">
        <v>10</v>
      </c>
      <c r="E233" s="20">
        <v>7</v>
      </c>
    </row>
    <row r="234" spans="1:5" x14ac:dyDescent="0.25">
      <c r="A234" s="20">
        <v>187527</v>
      </c>
      <c r="B234" s="20" t="s">
        <v>203</v>
      </c>
      <c r="C234" s="20" t="s">
        <v>166</v>
      </c>
      <c r="D234" s="20">
        <v>9</v>
      </c>
      <c r="E234" s="20">
        <v>3</v>
      </c>
    </row>
    <row r="235" spans="1:5" x14ac:dyDescent="0.25">
      <c r="A235" s="20">
        <v>114211</v>
      </c>
      <c r="B235" s="20" t="s">
        <v>123</v>
      </c>
      <c r="C235" s="20" t="s">
        <v>288</v>
      </c>
      <c r="D235" s="20">
        <v>9</v>
      </c>
      <c r="E235" s="20">
        <v>3</v>
      </c>
    </row>
    <row r="236" spans="1:5" x14ac:dyDescent="0.25">
      <c r="A236" s="20">
        <v>35612</v>
      </c>
      <c r="B236" s="20" t="s">
        <v>127</v>
      </c>
      <c r="C236" s="20" t="s">
        <v>151</v>
      </c>
      <c r="D236" s="20">
        <v>9</v>
      </c>
      <c r="E236" s="20">
        <v>4</v>
      </c>
    </row>
    <row r="237" spans="1:5" x14ac:dyDescent="0.25">
      <c r="A237" s="20">
        <v>59191</v>
      </c>
      <c r="B237" s="20" t="s">
        <v>127</v>
      </c>
      <c r="C237" s="20" t="s">
        <v>166</v>
      </c>
      <c r="D237" s="20">
        <v>9</v>
      </c>
      <c r="E237" s="20">
        <v>4</v>
      </c>
    </row>
    <row r="238" spans="1:5" x14ac:dyDescent="0.25">
      <c r="A238" s="20">
        <v>83762</v>
      </c>
      <c r="B238" s="20" t="s">
        <v>128</v>
      </c>
      <c r="C238" s="20" t="s">
        <v>166</v>
      </c>
      <c r="D238" s="20">
        <v>9</v>
      </c>
      <c r="E238" s="20">
        <v>4</v>
      </c>
    </row>
    <row r="239" spans="1:5" x14ac:dyDescent="0.25">
      <c r="A239" s="20">
        <v>183756</v>
      </c>
      <c r="B239" s="20" t="s">
        <v>127</v>
      </c>
      <c r="C239" s="20" t="s">
        <v>166</v>
      </c>
      <c r="D239" s="20">
        <v>9</v>
      </c>
      <c r="E239" s="20">
        <v>4</v>
      </c>
    </row>
    <row r="240" spans="1:5" x14ac:dyDescent="0.25">
      <c r="A240" s="20">
        <v>360142</v>
      </c>
      <c r="B240" s="20" t="s">
        <v>126</v>
      </c>
      <c r="C240" s="20" t="s">
        <v>166</v>
      </c>
      <c r="D240" s="20">
        <v>9</v>
      </c>
      <c r="E240" s="20">
        <v>4</v>
      </c>
    </row>
    <row r="241" spans="1:5" x14ac:dyDescent="0.25">
      <c r="A241" s="20">
        <v>159900</v>
      </c>
      <c r="B241" s="20" t="s">
        <v>53</v>
      </c>
      <c r="C241" s="20" t="s">
        <v>166</v>
      </c>
      <c r="D241" s="20">
        <v>9</v>
      </c>
      <c r="E241" s="20">
        <v>4</v>
      </c>
    </row>
    <row r="242" spans="1:5" x14ac:dyDescent="0.25">
      <c r="A242" s="20" t="s">
        <v>433</v>
      </c>
      <c r="B242" s="20" t="s">
        <v>55</v>
      </c>
      <c r="C242" s="20" t="s">
        <v>166</v>
      </c>
      <c r="D242" s="20">
        <v>9</v>
      </c>
      <c r="E242" s="20">
        <v>4</v>
      </c>
    </row>
    <row r="243" spans="1:5" x14ac:dyDescent="0.25">
      <c r="A243" s="20">
        <v>8630</v>
      </c>
      <c r="B243" s="20" t="s">
        <v>305</v>
      </c>
      <c r="C243" s="20" t="s">
        <v>166</v>
      </c>
      <c r="D243" s="20">
        <v>9</v>
      </c>
      <c r="E243" s="20">
        <v>5</v>
      </c>
    </row>
    <row r="244" spans="1:5" x14ac:dyDescent="0.25">
      <c r="A244" s="20">
        <v>65270</v>
      </c>
      <c r="B244" s="20" t="s">
        <v>127</v>
      </c>
      <c r="C244" s="20" t="s">
        <v>166</v>
      </c>
      <c r="D244" s="20">
        <v>9</v>
      </c>
      <c r="E244" s="20">
        <v>5</v>
      </c>
    </row>
    <row r="245" spans="1:5" x14ac:dyDescent="0.25">
      <c r="A245" s="20">
        <v>8211</v>
      </c>
      <c r="B245" s="20" t="s">
        <v>100</v>
      </c>
      <c r="C245" s="20" t="s">
        <v>151</v>
      </c>
      <c r="D245" s="20">
        <v>9</v>
      </c>
      <c r="E245" s="20">
        <v>6</v>
      </c>
    </row>
    <row r="246" spans="1:5" x14ac:dyDescent="0.25">
      <c r="A246" s="20">
        <v>213623</v>
      </c>
      <c r="B246" s="20" t="s">
        <v>89</v>
      </c>
      <c r="C246" s="20" t="s">
        <v>166</v>
      </c>
      <c r="D246" s="20">
        <v>9</v>
      </c>
      <c r="E246" s="20">
        <v>6</v>
      </c>
    </row>
    <row r="247" spans="1:5" x14ac:dyDescent="0.25">
      <c r="A247" s="20">
        <v>869664</v>
      </c>
      <c r="B247" s="20" t="s">
        <v>106</v>
      </c>
      <c r="C247" s="20" t="s">
        <v>151</v>
      </c>
      <c r="D247" s="20">
        <v>9</v>
      </c>
      <c r="E247" s="20">
        <v>8</v>
      </c>
    </row>
    <row r="248" spans="1:5" x14ac:dyDescent="0.25">
      <c r="A248" s="20">
        <v>178436</v>
      </c>
      <c r="B248" s="20" t="s">
        <v>29</v>
      </c>
      <c r="C248" s="20" t="s">
        <v>166</v>
      </c>
      <c r="D248" s="20">
        <v>9</v>
      </c>
      <c r="E248" s="20">
        <v>9</v>
      </c>
    </row>
    <row r="249" spans="1:5" x14ac:dyDescent="0.25">
      <c r="A249" s="20">
        <v>223911</v>
      </c>
      <c r="B249" s="20" t="s">
        <v>29</v>
      </c>
      <c r="C249" s="20" t="s">
        <v>166</v>
      </c>
      <c r="D249" s="20">
        <v>9</v>
      </c>
      <c r="E249" s="20">
        <v>9</v>
      </c>
    </row>
    <row r="250" spans="1:5" x14ac:dyDescent="0.25">
      <c r="A250" s="20">
        <v>10880</v>
      </c>
      <c r="B250" s="20" t="s">
        <v>169</v>
      </c>
      <c r="C250" s="20" t="s">
        <v>151</v>
      </c>
      <c r="D250" s="20">
        <v>9</v>
      </c>
      <c r="E250" s="20">
        <v>9</v>
      </c>
    </row>
    <row r="251" spans="1:5" x14ac:dyDescent="0.25">
      <c r="A251" s="20">
        <v>82985</v>
      </c>
      <c r="B251" s="20" t="s">
        <v>29</v>
      </c>
      <c r="C251" s="20" t="s">
        <v>166</v>
      </c>
      <c r="D251" s="20">
        <v>8</v>
      </c>
      <c r="E251" s="20">
        <v>6</v>
      </c>
    </row>
    <row r="252" spans="1:5" x14ac:dyDescent="0.25">
      <c r="A252" s="20">
        <v>121917</v>
      </c>
      <c r="B252" s="20" t="s">
        <v>29</v>
      </c>
      <c r="C252" s="20" t="s">
        <v>166</v>
      </c>
      <c r="D252" s="20">
        <v>8</v>
      </c>
      <c r="E252" s="20">
        <v>7</v>
      </c>
    </row>
    <row r="253" spans="1:5" x14ac:dyDescent="0.25">
      <c r="A253" s="20">
        <v>167882</v>
      </c>
      <c r="B253" s="20" t="s">
        <v>55</v>
      </c>
      <c r="C253" s="20" t="s">
        <v>166</v>
      </c>
      <c r="D253" s="20">
        <v>8</v>
      </c>
      <c r="E253" s="20">
        <v>7</v>
      </c>
    </row>
    <row r="254" spans="1:5" x14ac:dyDescent="0.25">
      <c r="A254" s="20">
        <v>198893</v>
      </c>
      <c r="B254" s="20" t="s">
        <v>21</v>
      </c>
      <c r="C254" s="20" t="s">
        <v>365</v>
      </c>
      <c r="D254" s="20">
        <v>7</v>
      </c>
      <c r="E254" s="20">
        <v>14</v>
      </c>
    </row>
    <row r="255" spans="1:5" x14ac:dyDescent="0.25">
      <c r="A255" s="20" t="s">
        <v>275</v>
      </c>
      <c r="B255" s="20" t="s">
        <v>57</v>
      </c>
      <c r="C255" s="20" t="s">
        <v>166</v>
      </c>
      <c r="D255" s="20">
        <v>7</v>
      </c>
      <c r="E255" s="20">
        <v>11</v>
      </c>
    </row>
    <row r="256" spans="1:5" x14ac:dyDescent="0.25">
      <c r="A256" s="20">
        <v>15058</v>
      </c>
      <c r="B256" s="20" t="s">
        <v>21</v>
      </c>
      <c r="C256" s="20" t="s">
        <v>166</v>
      </c>
      <c r="D256" s="20">
        <v>7</v>
      </c>
      <c r="E256" s="20">
        <v>12</v>
      </c>
    </row>
    <row r="257" spans="1:5" x14ac:dyDescent="0.25">
      <c r="A257" s="20">
        <v>237132</v>
      </c>
      <c r="B257" s="20" t="s">
        <v>143</v>
      </c>
      <c r="C257" s="20" t="s">
        <v>166</v>
      </c>
      <c r="D257" s="20">
        <v>7</v>
      </c>
      <c r="E257" s="20">
        <v>12</v>
      </c>
    </row>
    <row r="258" spans="1:5" x14ac:dyDescent="0.25">
      <c r="A258" s="20">
        <v>887861</v>
      </c>
      <c r="B258" s="20" t="s">
        <v>46</v>
      </c>
      <c r="C258" s="20" t="s">
        <v>166</v>
      </c>
      <c r="D258" s="20">
        <v>7</v>
      </c>
      <c r="E258" s="20">
        <v>12</v>
      </c>
    </row>
    <row r="259" spans="1:5" x14ac:dyDescent="0.25">
      <c r="A259" s="52" t="s">
        <v>817</v>
      </c>
      <c r="B259" s="52"/>
    </row>
    <row r="260" spans="1:5" x14ac:dyDescent="0.25">
      <c r="A260" s="52" t="s">
        <v>818</v>
      </c>
      <c r="B260" s="52" t="s">
        <v>819</v>
      </c>
    </row>
    <row r="261" spans="1:5" x14ac:dyDescent="0.25">
      <c r="A261" s="52" t="s">
        <v>819</v>
      </c>
      <c r="B261" s="52" t="s">
        <v>820</v>
      </c>
    </row>
    <row r="262" spans="1:5" x14ac:dyDescent="0.25">
      <c r="A262" s="52" t="s">
        <v>820</v>
      </c>
      <c r="B262" s="52" t="s">
        <v>821</v>
      </c>
    </row>
    <row r="263" spans="1:5" x14ac:dyDescent="0.25">
      <c r="A263" s="52" t="s">
        <v>821</v>
      </c>
      <c r="B263" s="52" t="s">
        <v>822</v>
      </c>
    </row>
    <row r="264" spans="1:5" x14ac:dyDescent="0.25">
      <c r="A264" s="52" t="s">
        <v>822</v>
      </c>
      <c r="B264" s="52" t="s">
        <v>823</v>
      </c>
    </row>
    <row r="265" spans="1:5" x14ac:dyDescent="0.25">
      <c r="A265" s="52" t="s">
        <v>823</v>
      </c>
      <c r="B265" s="52" t="s">
        <v>824</v>
      </c>
    </row>
    <row r="266" spans="1:5" x14ac:dyDescent="0.25">
      <c r="A266" s="52" t="s">
        <v>823</v>
      </c>
      <c r="B266" s="52" t="s">
        <v>825</v>
      </c>
    </row>
    <row r="267" spans="1:5" x14ac:dyDescent="0.25">
      <c r="A267" s="52" t="s">
        <v>822</v>
      </c>
      <c r="B267" s="52" t="s">
        <v>826</v>
      </c>
    </row>
    <row r="268" spans="1:5" x14ac:dyDescent="0.25">
      <c r="A268" s="52" t="s">
        <v>826</v>
      </c>
      <c r="B268" s="52" t="s">
        <v>827</v>
      </c>
    </row>
    <row r="269" spans="1:5" x14ac:dyDescent="0.25">
      <c r="A269" s="52" t="s">
        <v>827</v>
      </c>
      <c r="B269" s="52" t="s">
        <v>828</v>
      </c>
    </row>
    <row r="270" spans="1:5" x14ac:dyDescent="0.25">
      <c r="A270" s="52" t="s">
        <v>828</v>
      </c>
      <c r="B270" s="52" t="s">
        <v>829</v>
      </c>
    </row>
    <row r="271" spans="1:5" x14ac:dyDescent="0.25">
      <c r="A271" s="52" t="s">
        <v>828</v>
      </c>
      <c r="B271" s="52" t="s">
        <v>830</v>
      </c>
    </row>
    <row r="272" spans="1:5" x14ac:dyDescent="0.25">
      <c r="A272" s="52" t="s">
        <v>827</v>
      </c>
      <c r="B272" s="52" t="s">
        <v>831</v>
      </c>
    </row>
    <row r="273" spans="1:2" x14ac:dyDescent="0.25">
      <c r="A273" s="52" t="s">
        <v>831</v>
      </c>
      <c r="B273" s="52" t="s">
        <v>832</v>
      </c>
    </row>
    <row r="274" spans="1:2" x14ac:dyDescent="0.25">
      <c r="A274" s="52" t="s">
        <v>832</v>
      </c>
      <c r="B274" s="52" t="s">
        <v>833</v>
      </c>
    </row>
    <row r="275" spans="1:2" x14ac:dyDescent="0.25">
      <c r="A275" s="52" t="s">
        <v>833</v>
      </c>
      <c r="B275" s="52" t="s">
        <v>834</v>
      </c>
    </row>
    <row r="276" spans="1:2" x14ac:dyDescent="0.25">
      <c r="A276" s="52" t="s">
        <v>834</v>
      </c>
      <c r="B276" s="52" t="s">
        <v>835</v>
      </c>
    </row>
    <row r="277" spans="1:2" x14ac:dyDescent="0.25">
      <c r="A277" s="52" t="s">
        <v>834</v>
      </c>
      <c r="B277" s="52" t="s">
        <v>836</v>
      </c>
    </row>
    <row r="278" spans="1:2" x14ac:dyDescent="0.25">
      <c r="A278" s="52" t="s">
        <v>826</v>
      </c>
      <c r="B278" s="52" t="s">
        <v>837</v>
      </c>
    </row>
    <row r="279" spans="1:2" x14ac:dyDescent="0.25">
      <c r="A279" s="52" t="s">
        <v>826</v>
      </c>
      <c r="B279" s="52" t="s">
        <v>838</v>
      </c>
    </row>
    <row r="280" spans="1:2" x14ac:dyDescent="0.25">
      <c r="A280" s="52" t="s">
        <v>822</v>
      </c>
      <c r="B280" s="52" t="s">
        <v>839</v>
      </c>
    </row>
    <row r="281" spans="1:2" x14ac:dyDescent="0.25">
      <c r="A281" s="52" t="s">
        <v>839</v>
      </c>
      <c r="B281" s="52" t="s">
        <v>840</v>
      </c>
    </row>
    <row r="282" spans="1:2" x14ac:dyDescent="0.25">
      <c r="A282" s="52" t="s">
        <v>822</v>
      </c>
      <c r="B282" s="52" t="s">
        <v>841</v>
      </c>
    </row>
    <row r="283" spans="1:2" x14ac:dyDescent="0.25">
      <c r="A283" s="52" t="s">
        <v>821</v>
      </c>
      <c r="B283" s="52" t="s">
        <v>842</v>
      </c>
    </row>
    <row r="284" spans="1:2" x14ac:dyDescent="0.25">
      <c r="A284" s="52" t="s">
        <v>820</v>
      </c>
      <c r="B284" s="52" t="s">
        <v>843</v>
      </c>
    </row>
    <row r="285" spans="1:2" x14ac:dyDescent="0.25">
      <c r="A285" s="52" t="s">
        <v>843</v>
      </c>
      <c r="B285" s="52" t="s">
        <v>844</v>
      </c>
    </row>
    <row r="286" spans="1:2" x14ac:dyDescent="0.25">
      <c r="A286" s="52" t="s">
        <v>843</v>
      </c>
      <c r="B286" s="52" t="s">
        <v>845</v>
      </c>
    </row>
    <row r="287" spans="1:2" x14ac:dyDescent="0.25">
      <c r="A287" s="52" t="s">
        <v>845</v>
      </c>
      <c r="B287" s="52" t="s">
        <v>846</v>
      </c>
    </row>
    <row r="288" spans="1:2" x14ac:dyDescent="0.25">
      <c r="A288" s="52" t="s">
        <v>846</v>
      </c>
      <c r="B288" s="52" t="s">
        <v>847</v>
      </c>
    </row>
    <row r="289" spans="1:2" x14ac:dyDescent="0.25">
      <c r="A289" s="52" t="s">
        <v>847</v>
      </c>
      <c r="B289" s="52" t="s">
        <v>848</v>
      </c>
    </row>
    <row r="290" spans="1:2" x14ac:dyDescent="0.25">
      <c r="A290" s="52" t="s">
        <v>845</v>
      </c>
      <c r="B290" s="52" t="s">
        <v>849</v>
      </c>
    </row>
    <row r="291" spans="1:2" x14ac:dyDescent="0.25">
      <c r="A291" s="52" t="s">
        <v>819</v>
      </c>
      <c r="B291" s="52" t="s">
        <v>850</v>
      </c>
    </row>
    <row r="292" spans="1:2" x14ac:dyDescent="0.25">
      <c r="A292" s="52" t="s">
        <v>850</v>
      </c>
      <c r="B292" s="52" t="s">
        <v>851</v>
      </c>
    </row>
    <row r="293" spans="1:2" x14ac:dyDescent="0.25">
      <c r="A293" s="52" t="s">
        <v>850</v>
      </c>
      <c r="B293" s="52" t="s">
        <v>852</v>
      </c>
    </row>
    <row r="294" spans="1:2" x14ac:dyDescent="0.25">
      <c r="A294" s="52" t="s">
        <v>818</v>
      </c>
      <c r="B294" s="52" t="s">
        <v>853</v>
      </c>
    </row>
    <row r="295" spans="1:2" x14ac:dyDescent="0.25">
      <c r="A295" s="52" t="s">
        <v>854</v>
      </c>
      <c r="B295" s="52"/>
    </row>
    <row r="296" spans="1:2" x14ac:dyDescent="0.25">
      <c r="A296" s="52" t="s">
        <v>855</v>
      </c>
      <c r="B296" s="52"/>
    </row>
    <row r="297" spans="1:2" x14ac:dyDescent="0.25">
      <c r="A297" s="52" t="s">
        <v>856</v>
      </c>
      <c r="B297" s="52"/>
    </row>
    <row r="298" spans="1:2" x14ac:dyDescent="0.25">
      <c r="A298" s="52" t="s">
        <v>857</v>
      </c>
      <c r="B298" s="52"/>
    </row>
  </sheetData>
  <conditionalFormatting sqref="A48:A54">
    <cfRule type="cellIs" dxfId="1" priority="2" stopIfTrue="1" operator="equal">
      <formula>"unk"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Source</vt:lpstr>
      <vt:lpstr>AcaStat</vt:lpstr>
      <vt:lpstr>SAPPV1</vt:lpstr>
      <vt:lpstr>SAPPV2</vt:lpstr>
      <vt:lpstr>Source!str_config_103_20160117A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Casey</dc:creator>
  <cp:lastModifiedBy>Robert Casey</cp:lastModifiedBy>
  <dcterms:created xsi:type="dcterms:W3CDTF">2016-01-18T05:05:36Z</dcterms:created>
  <dcterms:modified xsi:type="dcterms:W3CDTF">2020-11-18T00:16:51Z</dcterms:modified>
</cp:coreProperties>
</file>